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0"/>
  <workbookPr defaultThemeVersion="166925"/>
  <mc:AlternateContent xmlns:mc="http://schemas.openxmlformats.org/markup-compatibility/2006">
    <mc:Choice Requires="x15">
      <x15ac:absPath xmlns:x15ac="http://schemas.microsoft.com/office/spreadsheetml/2010/11/ac" url="https://governorca.sharepoint.com/sites/AllSGCStaff/Shared Documents/General/SGC Programs/CCI Grant Programs/AHSC Program/AHSC/7_2021-22 AHSC Round VII/2. Application and Supplemental Materials Development/Round 7 Supplemental Materials/"/>
    </mc:Choice>
  </mc:AlternateContent>
  <xr:revisionPtr revIDLastSave="0" documentId="8_{C530CCB1-E1CA-40D8-9A71-D2B1D0520B13}" xr6:coauthVersionLast="47" xr6:coauthVersionMax="47" xr10:uidLastSave="{00000000-0000-0000-0000-000000000000}"/>
  <bookViews>
    <workbookView xWindow="40920" yWindow="-120" windowWidth="29040" windowHeight="15990" firstSheet="1" activeTab="1" xr2:uid="{41330CC3-908C-4FCC-A009-16845CFE5CA7}"/>
  </bookViews>
  <sheets>
    <sheet name="General Instructions" sheetId="58" r:id="rId1"/>
    <sheet name="Displacement Related Data" sheetId="50" r:id="rId2"/>
    <sheet name="Summary and Questions" sheetId="54" r:id="rId3"/>
    <sheet name="Combined Table Instructions" sheetId="59" r:id="rId4"/>
  </sheets>
  <definedNames>
    <definedName name="High_Income_Only_and_Other_Categories">#REF!</definedName>
    <definedName name="Low_Income_Categories">#REF!</definedName>
    <definedName name="Moderate_to_Mixed_High_Income_Categories">#REF!</definedName>
    <definedName name="TypologyCategori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50" l="1"/>
  <c r="B24" i="50"/>
  <c r="B9" i="54" a="1"/>
  <c r="B9" i="54"/>
  <c r="B8" i="54" a="1"/>
  <c r="B8" i="54" s="1"/>
  <c r="B13" i="54"/>
  <c r="B46" i="50"/>
  <c r="E47" i="50"/>
  <c r="E48" i="50"/>
  <c r="E49" i="50"/>
  <c r="E50" i="50"/>
  <c r="D48" i="50"/>
  <c r="D47" i="50"/>
  <c r="D50" i="50"/>
  <c r="D49" i="50"/>
  <c r="B14" i="54" s="1"/>
  <c r="C46" i="50"/>
  <c r="B15" i="54"/>
  <c r="B12" i="54"/>
  <c r="D42" i="50"/>
  <c r="B37" i="50"/>
  <c r="C37" i="50"/>
  <c r="C36" i="50"/>
  <c r="C34" i="50"/>
  <c r="D34" i="50" s="1"/>
  <c r="C30" i="50"/>
  <c r="D30" i="50" s="1"/>
  <c r="C29" i="50"/>
  <c r="C28" i="50"/>
  <c r="D28" i="50" s="1"/>
  <c r="B5" i="54" s="1"/>
  <c r="B20" i="50"/>
  <c r="C41" i="50"/>
  <c r="D41" i="50" s="1"/>
  <c r="B10" i="54" s="1"/>
  <c r="B6" i="54" l="1"/>
  <c r="E46" i="50"/>
  <c r="E29" i="50"/>
  <c r="E30" i="50"/>
  <c r="D46" i="50"/>
  <c r="B11" i="54"/>
  <c r="B7" i="54"/>
  <c r="D29" i="50"/>
  <c r="D37" i="50"/>
  <c r="E28" i="50"/>
  <c r="E37" i="50"/>
  <c r="E36" i="50"/>
  <c r="E34" i="50"/>
  <c r="D36" i="50"/>
  <c r="B4" i="5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<sst xmlns="http://schemas.openxmlformats.org/spreadsheetml/2006/main" count="201" uniqueCount="178">
  <si>
    <t>Anti-Displacement Assessment Instructions 2.3.23 | Update 2.24.23</t>
  </si>
  <si>
    <t xml:space="preserve">This document serves as the AHSC Round 7 Anti-Displacement Assessment. This document asks AHSC applicants to input some demographic, economic, and other indicators to help assess the risk of displacement in the AHSC Project Area, and then provides context to help the applicant make an informed decision on which Anti-Displacement Strategies may work best in the community. Questions or comments on this document may be submitted to: AHSC@sgc.ca.gov. Be sure to check https://sgc.ca.gov/programs/ahsc/resources/guidelines.html for related documents. </t>
  </si>
  <si>
    <t xml:space="preserve">There are two main tabs in this assessment: "Displacement Related Data" and "Summary and Questions". The "Displacement Related Data" tab asks applicants to input data that is specific to the Project Area. The "Summary and Questions" tab provides a summary of key factors and contextualizes the data. The "Summary and Questions" tab is designed to help inform the selection of anti-displacement strategies and asks applicants to describe their decision-making process and what they hope to achieve. </t>
  </si>
  <si>
    <t>1. Fill out the Anti-Displacement Assessment using the data sources provided for each table. There are step by step instructions above each table in a highlighted cell and in the "Combined Table Instructions" tab. To view instructions, either expand the cell or copy over the instructions listed in the "Combined Table Instructions" sheet into a word document to easily view it in full. When inputting information, please input the numbers or select from the drop down. Do not copy/paste. Throughout the document some cells will auto-populate based on previously inputted data. Those cells are highlighted in grey and locked.</t>
  </si>
  <si>
    <t>2. After completely filling out the "Displacement Related Data" tab, go to the second tab titled "Summary and Questions". The first table in the tab is a summary table of notable changes based on data filled out in the "Displacement Related Data" tab. In Table 2, list and describe 5 adopted and/or proposed policies and programs related to displacement  that are publicly-identified. Applicants may use both Table 1 and 2  as guides to answer the Prompts found in Table 3.</t>
  </si>
  <si>
    <t xml:space="preserve">Table 1 Instructions (Double click cell to view)
Note: Cells in grey will auto populate
1.Go to link: https://www.arcgis.com/apps/webappviewer/index.html?id=4d43b384957d4366b09aeeae3c5a1f60
2.Read pop up instructions to get a sense of how to use the web application. After reading press "OK" at the bottom right side. 
3.Click on the fourth icon at the top right corner of the screen (light blue). This should bring up the "Disproportionate Housing Needs..." layer.  Make sure your screen is expanded to see all icons. 
4.Turn on the "(R)Estimated Displacement Risk - Overall Displacement" layer by clicking the check box to the left side of it. This should be the 7th layer listed. 
5.Then enter the address of the Affordable Housing Development (AHD) in the address bar found on the upper left side of the screen. Click the area right next to where the dot indicating the address appears. This should bring up a pop up window that is titled with the county the AHD is in. 
6.After that, input the data requested in 
Table 1. Please only input the numbers, and do not copy/paste. The information requested follows the order listed in the pop up. The census tract number is listed in the title, the displacement risk is listed next, and so on. 
7. Lastly, unselect the "(R)Estimated Displacement Risk - Overall Displacement" layer by clicking the check box to the left side of it. There should be no blue checkmark. </t>
  </si>
  <si>
    <t xml:space="preserve"> </t>
  </si>
  <si>
    <t xml:space="preserve">Table 1. Displacement Risk Factors </t>
  </si>
  <si>
    <t>Risk Factors</t>
  </si>
  <si>
    <t>Value</t>
  </si>
  <si>
    <t>Input AHD Census Tract ID</t>
  </si>
  <si>
    <t>Displacement Risk</t>
  </si>
  <si>
    <t>Population</t>
  </si>
  <si>
    <t>Households</t>
  </si>
  <si>
    <t>Renter Occupied:</t>
  </si>
  <si>
    <t>Median Income for Tract ($ Amount)</t>
  </si>
  <si>
    <t>Low Income Households (percent)</t>
  </si>
  <si>
    <t>Percent: Speaks English "Less Than Very Well"</t>
  </si>
  <si>
    <t>Percent White</t>
  </si>
  <si>
    <t>Percent Black</t>
  </si>
  <si>
    <t>Percent Asian</t>
  </si>
  <si>
    <t>Percent Latinx</t>
  </si>
  <si>
    <t>Percent Other</t>
  </si>
  <si>
    <t>Median Rent ($ Amount)</t>
  </si>
  <si>
    <t>Hot Market</t>
  </si>
  <si>
    <t>What is the Rent Gap? 
(Include minus sign if negative)</t>
  </si>
  <si>
    <t>Estimated Percentage Homeownership Households (Based on inverse of Renter Percentage)</t>
  </si>
  <si>
    <t>Table 2. Instructions (Double click cell to view)
If filling out right after table 1, skip to step 4. If starting new session start at step 1. Note: Cells in grey auto populate. Please select from the drop downs.
1.Go to link: https://www.arcgis.com/apps/webappviewer/index.html?id=4d43b384957d4366b09aeeae3c5a1f60
2. Read pop up instructions to get a sense of how to use the web application. After reading press "OK" at the bottom right side. 
3.Click on the fourth icon at the top right corner of the screen (light blue). This should bring up the "Disproportionate Housing Needs..." layer. Make sure your screen is expanded to see all icons. 
4. Turn on the "(R)Estimated Displacement Risk - 0%-50% Area Median Income Households" by clicking the checkbox to the left of the title (a blue checkmark should appear)
5.Then enter the address of the Affordable Housing Development (AHD) in the address bar found on the upper left side of the screen. Click the area right next to where the dot indicating the address appears. This should bring up a pop up window that is titled with the county the AHD is in. 
6. Note the Displacement Risk listed in the pop up
7.After that, input the displacement risk in Table 2 in the "Extremely and Very Low income Households (0-50% AMI)" column.  Applicants should select the Displacement Risk category from the drop down.
8. Next, unselect the "(R)Estimated Displacement Risk - 0%-50% Area Median Income Households" layer by clicking the check box to the left of the title.
9. Then, select the "(R)Estimated Displacement Risk - 50%-80% Area Median Income Households" layer by clicking the checkbox to the left of the title (blue checkmark should appear). 
10. Click the area right next to the dot indicating the AHD address. This should bring up a pop up window that is titled with the county the AHD is in. Note the Displacement Risk listed in the pop up.
11.  Input the displacement risk in Table 2 in the "Extremely and Very Low income Households (50-80% AMI)" column.  Applicants should select the Displacement Risk category from the drop down.
12. Lastly, unselect the "(R)Estimated Displacement Risk - 50%-80% Area Median Income Households" layer by clicking the check box to the left of the title.</t>
  </si>
  <si>
    <t>Table 2. Predicted Displacement &amp; Displacement Risk</t>
  </si>
  <si>
    <t xml:space="preserve">Risk Status </t>
  </si>
  <si>
    <t xml:space="preserve">Overall </t>
  </si>
  <si>
    <t>Extremely and Very Low Income Households 
(0-50%AMI)</t>
  </si>
  <si>
    <t>Low Income Households
(50-80% AMI)</t>
  </si>
  <si>
    <t>Displacement risk:</t>
  </si>
  <si>
    <t>Table 3 Instructions (Double click cell to view)
If filling out right after table 2, skip to step 3.  If starting new session start at step 1. Note: Cells in grey will auto populate information. Throughout the table, please only input the numbers, do not copy/paste
1.Go to link: https://www.arcgis.com/apps/webappviewer/index.html?id=4d43b384957d4366b09aeeae3c5a1f60
2. Read pop up instructions to get a sense of how to use the web application. After reading press "OK" at the bottom right side. 
3. Click on the second icon at the top right corner of the screen (orange icon). This should bring up the "Segregation and Integration".  Make sure your screen is expanded to see all icons. 
4. Turn on the first 5 layers by clicking the checkbox to the left side of the title. Each layer is named: "(R)Predominant Population - [Demographic] Majority Tracts"
5. Enter the address of the Affordable Housing Development (AHD) in the address bar found on the upper left side of the screen. Click the area right next to where the dot indicating the address appears. This should bring up a pop up.
6. Input the data requested in Table 3.a.The information requested follows the order listed in the pop up, starting at "Total Population 2010", then to "Percent White 2010", and so on. 
7. Lastly, unselect the first 5 layers by clicking the checkbox to the left side of the title for each one of them.</t>
  </si>
  <si>
    <t>Table 3 Population &amp; Demographic Changes 2010 and 2019</t>
  </si>
  <si>
    <t>Demographic Related Inputs</t>
  </si>
  <si>
    <t>Percentage (2010 data*)</t>
  </si>
  <si>
    <t>Percentage (2019 Data)</t>
  </si>
  <si>
    <t>Percent Change
(2010 to 2019)</t>
  </si>
  <si>
    <t>Change in terms of number of people
(2010 to 2019)</t>
  </si>
  <si>
    <t>Total Population</t>
  </si>
  <si>
    <t>White</t>
  </si>
  <si>
    <t>Black</t>
  </si>
  <si>
    <t>American Indian</t>
  </si>
  <si>
    <t>N/A</t>
  </si>
  <si>
    <t>Pacific Islander</t>
  </si>
  <si>
    <t>Other</t>
  </si>
  <si>
    <t>Latinx/Hispanic*</t>
  </si>
  <si>
    <t>2 or more races</t>
  </si>
  <si>
    <t>Asian</t>
  </si>
  <si>
    <t>Other (Cumulative)</t>
  </si>
  <si>
    <t>Table 4 Instructions (Double click cell to view)
If filling out right after Table 3.a, skip to step 4. If starting new session, start at step 1. Note: Cells in grey will auto populate. Throughout the table, please only input the numbers, do not copy/paste
1.Go to link: https://www.arcgis.com/apps/webappviewer/index.html?id=4d43b384957d4366b09aeeae3c5a1f60
2. Read pop up instructions to get a sense of how to use the web application. After reading press "OK" at the bottom right side. 
3. Click on the second icon at the top right corner of the screen (orange icon with multiple human figures). This should bring up the "Segregation and Integration".  Make sure your screen is expanded to see all icons. 
4. Then select the second to last layer under "Segregation and Integration". The layer should be titled "(A) Median Income (ACS, 2010-2014) - Tract".
5. Enter the address of the Affordable Housing Development (AHD) in the address bar found on the upper left side of the screen. Click the area right next to where the dot indicating the address appears. This should bring up a pop up window that is titled with the county the AHD is in. 
6. Then type in the number for tract median income. This should be the first number right under Income Amounts (2014). The number can be found to the right side of the following title "Median Household Income in past 12 months (inflation-adjusted dollars to last year of 5- year range)". 
7. Enter that number into table 4.a. under the column "Income Amounts (2014)", in the row titled "Tract Median Income".
8. Then unselect the  "(A) Median Income (ACS, 2010-2014) - Tract" layer by clicking the checkmark to the left side of the title.
9. Next, in a new browser tab, go to this link: https://www.hcd.ca.gov/grants-funding/income-limits/state-and-federal-income-limits/docs/inc2k14.pdf
10. Find the county the Affordable Housing Development is located in and note/copy the "4-Person Area Median Income" listed right below the county name in bold. Counties are listed in alphabetical order starting on the 5th page of the document. 
11. Enter the number you noted/copied into Table 4.a under "Income Amounts 2014" for the row titled "County AMI".
12. Next, go to this link: https://www.hcd.ca.gov/grants-funding/income-limits/state-and-federal-income-limits/docs/Income-Limits-2019.pdf
13. Find the county the Affordable Housing Development is located in and note/copy the " Area Median Income" listed right below the county name in bold. Counties are listed in alphabetical order starting on the 5th page of the document. 
14. Enter that number into table 4.a. under the column "Income Amounts (2019)", in the row titled "County AMI".</t>
  </si>
  <si>
    <t xml:space="preserve">     </t>
  </si>
  <si>
    <t>Table 4 Income and Affordability Inputs</t>
  </si>
  <si>
    <t>Income Inputs</t>
  </si>
  <si>
    <t>Income Amounts (2014)</t>
  </si>
  <si>
    <t xml:space="preserve">
Income Amounts (2019)</t>
  </si>
  <si>
    <t>Percent Change
(2014-2019)</t>
  </si>
  <si>
    <t xml:space="preserve">Tract Median Income </t>
  </si>
  <si>
    <t xml:space="preserve">County AMI </t>
  </si>
  <si>
    <t xml:space="preserve">Table 5. Instructions (Double click cell to view)
Note: Cells in grey will auto populate information. Throughout the table, please only input the numbers, do not copy/paste
1. Go to this Link (AFFH Data Viewer tool): https://www.arcgis.com/apps/webappviewer/index.html?id=4d43b384957d4366b09aeeae3c5a1f60
2. Read pop up instructions to get a sense of how to use the web application. After reading press "OK" at the bottom right side. 
3.Click on the fourth icon at the top right corner of the screen (light blue). This should bring up the "Disproportionate Housing Needs..." layer. Make sure your screen is expanded to see all icons. 
4. Turn on the 10th layer listed by clicking the checkbox to the left of the title. The layer is titled "Overpayment by Renters (ACS, 2010-2014) - Tract ACS".
5. Enter the address of the Affordable Housing Development (AHD) in the address bar found on the upper left side of the screen. Click the area right next to where the dot indicating the address appears. This should bring up a pop up window. 
6. Under the "2010-2014 Data" column input the "Renter-Occupied Households". Applicants can find this number listed in the pop-up from the AFFH data viewer tool. It is the first number listed under the county, next to the title "Total Renter-Occupied Housing Units (Renter Households)". 
7. Next, under the same "2010-2014 Data" column input the "Owner-Occupied Households". Applicants can more easily find this number by using the "Control+F" function ("Command+F" on iOS) search for the term "Total Owner-Occupied Housing Units (Owner Households)". The term should appear highlighted in yellow in the pop-up. Enter the number next to the title that matches the search term. 
8. After that, under the same "2010-2014 Data" column input the percent of "Cost-burdened Renters" . Applicants can more easily find this number by using the "Control+F" function ("Command+F" on iOS) search for the term "Percent of Renter Households for whom Gross Rent (Contract Rent Plus Tenant-Paid Utilities) is 30.0 Percent or More of Household Income". The term should appear highlighted in yellow in the pop-up. Enter the number next to the title that matches the search term. 
9. Then, under the same "2010-2014 Data" column input the percent of "Cost-burdened Homeowners." Applicants can more easily find this number by using the "Control+F" function ("Command+F" on iOS) search for the term "Percent of Owner Households with Mortgages whose Monthly Owner Costs are 30.0 Percent or More of Household Income".  The term should appear highlighted in yellow in the pop-up. Enter the number next to the title that matches the search term. 
10. Next unselect the "Overpayment by Renters (ACS, 2010-2014) - Tract ACS" layer by clicking the blue checkmark to the left side of the title.
11. After that, turn on the 5th layer listed by clicking the checkbox to the left of the title. The layer is titled "Overpayment by Renters (ACS, 2015-2019) - Tract ACS".
12. Then click the area right next to where the dot indicating the address appears. This should bring up a pop up window. 
13. Afterwards, follow steps #6-#9, but input the data under the "2015-2019 data column". 
14. Lastly unselect the "Overpayment by Renters (ACS, 2015-2019) - Tract ACS" layer by clicking the blue checkmark to the left side of the title. </t>
  </si>
  <si>
    <t xml:space="preserve">Table 5. Cost Burden </t>
  </si>
  <si>
    <t>Household Inputs</t>
  </si>
  <si>
    <t>2010-2014 Data</t>
  </si>
  <si>
    <t>2015-2019 Data</t>
  </si>
  <si>
    <t>Percent Change</t>
  </si>
  <si>
    <t>Change in terms of Number of Households (2014-2019)</t>
  </si>
  <si>
    <t>Total Households</t>
  </si>
  <si>
    <t>Renter-Occupied Households</t>
  </si>
  <si>
    <t>Owner-Occupied Households</t>
  </si>
  <si>
    <t>Cost-burdened Renters</t>
  </si>
  <si>
    <t>Cost-burdened Homeowners</t>
  </si>
  <si>
    <t xml:space="preserve">Table 1 Instructions (Expand cell to view)
This table is a summary table of notable changes based on data filled out in the "Displacement Related Data" tab. Please read over the indicators in the "Summary" column and the respective description for the indicator listed in the third column. </t>
  </si>
  <si>
    <t>Table 1. Summary Table</t>
  </si>
  <si>
    <t>Change indicator</t>
  </si>
  <si>
    <t>Summary</t>
  </si>
  <si>
    <t>Why we think this indicator is significant related to displacement</t>
  </si>
  <si>
    <t>Demographic change (+/-5%)</t>
  </si>
  <si>
    <t>This indicator shows whether any (or multiple) race/ethnic groups expereinced an increase, or reduction in their share of the tract's population. A change for one group usually means that one or more of the other groups saw an equivalent change (in the opposite direction) to their share of the population.</t>
  </si>
  <si>
    <t xml:space="preserve">Total population change (+/-5% or more) </t>
  </si>
  <si>
    <t>This indicator shows the overall increase or decrease for the tract's total population over the time period. It can be a useful point of comparison in evaluating the rate of change seen for other indicators.</t>
  </si>
  <si>
    <t>Largest Demographic Group (2010)</t>
  </si>
  <si>
    <t>This indicator offers the baseline for a quick check of whether any demographic change was significant enough to result in a shift in the tract's majority group.</t>
  </si>
  <si>
    <t>Largest Demographic Group (2019)</t>
  </si>
  <si>
    <t>This indicator provides the second, more recent data point for the comparison of majority group demographics.</t>
  </si>
  <si>
    <t>Displacement Risk for Extremely and Very Low Income Households</t>
  </si>
  <si>
    <t>This indicator provides a displacement risk based on a modeled prediction of net migration for low-income households within the 0-50% Area Median Income (AMI) range. "Lower Displacement Risk" indicates a predicted net gain of households within the tract. "At-Risk" indicates potential displacement, or risk of displacement, of households within this income range. "Elevated" indicates a prediction of up to 10% displacement of 0-50% AMI households. Likewise, "High" indicates a prediction for 10-20% of households, and "Extreme" indicates a prediction of more than 20% of households.</t>
  </si>
  <si>
    <t>Displacement Risk for Low Income Households</t>
  </si>
  <si>
    <t>This indicator follows the same breakdown as the previous displacement risk prediction indicator, but for households within the 50-80% of AMI range.</t>
  </si>
  <si>
    <t>Is there a change in the Tract Median Income between 2014 to 2019 (+/-5%)?</t>
  </si>
  <si>
    <t xml:space="preserve">This indicator can help clarify the economic dynamics of the community's residents. A change in median income can point to a change in earnings for existing residents, or new residents with different income levels from existing residents. </t>
  </si>
  <si>
    <t>Is the change in Tract Median Income over time, greater than the change for the County?</t>
  </si>
  <si>
    <t>This indicator allows for a point of comparison to give context to any noticeable change in income. If a change in median income for the tract is significantly different than the change across the larger county, it may indicate a higher risk of displacement.</t>
  </si>
  <si>
    <t>Is there a difference between the tract's Rent/Home Value and those tracts that surround it?</t>
  </si>
  <si>
    <t>This indicator provides context for why a community might experience rental market pressures, due to its proximity to surrounding communities. A negative value shows that the tract has lower rental costs than neighboring tracts.</t>
  </si>
  <si>
    <t>Based on the latest data, are more than 50% homeowners or renters cost burdened?</t>
  </si>
  <si>
    <t xml:space="preserve">This indicator aims to help identify if the majority of households for either (or both) tenure group, in the tract, are paying more in housing costs than what is considered affordable. This is a significant indicator of risk for displacement. </t>
  </si>
  <si>
    <t>Did the percent of renters or homeowners that are cost burdened increase or decrease by 5 percent or more?</t>
  </si>
  <si>
    <t xml:space="preserve">This indicator looks at the percent change in households paying housing costs beyond what is considered affordable. An increase in households facing higher housing cost can precede neighborhood change/displacement. Renters tend to be most immediately vulnerable, if not protected by limitations to regular rent increases. Decreases could point to income gains for existing residents or the migration of newer higher earning residents. [To check whether it was an increase or decrease, look back to Table 5 in the "Displacement Related Data" tab under the "Percent Change" column in the respective row for cost burdened renters and homeowners.] </t>
  </si>
  <si>
    <t>Is the increase to the tract's rent or home values above the regional median change in rent OR median home value (i.e. a "Hot Market")?</t>
  </si>
  <si>
    <t xml:space="preserve">This indicator serves as a measure for increasing housing costs, as well as the significance of the increase relative to the broader region. Often, the increasing costs of a "Hot Market" are associated with increased private sector interest and investment. </t>
  </si>
  <si>
    <t>Instructions Table 2 (Expand cell to view)
In Table 2, list and describe 5 adopted and/or proposed policies and programs related to displacement  that are publicly-identified. They can be identified in the jurisdiction's Housing Element, other government policies, or any non-governmental organizations anti-displacement work. Doing so will help  the applicant respond to prompts listed out in Table 3 and may guide applicants as to what policy would be most appropriate/missing in their jurisdiction.
1. In the first column, list the name of the adopted or Proposed Policy/Program. 
2. In the second column, write a short description of the Policy/Program. If available, include their scale (i.e. reach of policy/program), funding status, whether they are staffed, timeline for implementation, and enforcement cycle. 
3. In the third column, list the name and/or link of the publicly available document it is found in and note the page numbers in parenthesis following the name.</t>
  </si>
  <si>
    <t>Table 2. Adopted and Proposed Policy/Programs</t>
  </si>
  <si>
    <t>Name of Adopted or Proposed Policy/Program</t>
  </si>
  <si>
    <t>Short Description of Policy/Program</t>
  </si>
  <si>
    <t>Name and/or Link to Document</t>
  </si>
  <si>
    <t xml:space="preserve">Instructions Table 3 (Expand cell to view)
1. Input the response to the prompt in the "Response Column". Keep to the word limits stated.  </t>
  </si>
  <si>
    <t>Table 3. Prompt and Response Table</t>
  </si>
  <si>
    <t>Prompt</t>
  </si>
  <si>
    <t>Response</t>
  </si>
  <si>
    <t>Given the information above, and your knowledge of the community surrounding the AHD, why did your team choose the Anti-Displacement Program Activity you are proposing? 250 words.</t>
  </si>
  <si>
    <t>What indicators in this assessment do you hope to address/prevent/mitigate with your proposed Anti-Displacement Activity? 250 words.</t>
  </si>
  <si>
    <t xml:space="preserve">This Tab consists of instructions for each Table found in the other tabs in one single column. This format is intended to allow a user to copy and past the content into a separate file for ease of use, if they prefer this format. The content is redundant to other tabs. </t>
  </si>
  <si>
    <t>Displacement Related Data Sheet: Table 1</t>
  </si>
  <si>
    <t>Note: Cells in grey will auto populate</t>
  </si>
  <si>
    <t>1.Go to link: https://www.arcgis.com/apps/webappviewer/index.html?id=4d43b384957d4366b09aeeae3c5a1f60</t>
  </si>
  <si>
    <t>2.Read pop up instructions to get a sense of how to use the web application. After reading press "OK" at the bottom right side.</t>
  </si>
  <si>
    <t>3.Click on the fourth icon at the top right corner of the screen (light blue). This should bring up the "Disproportionate Housing Needs..." layer. Make sure your screen is expanded to see all icons.</t>
  </si>
  <si>
    <t>4.Turn on the "(R)Estimated Displacement Risk - Overall Displacement" layer by clicking the check box to the left side of it. This should be the 7th layer listed.</t>
  </si>
  <si>
    <t>5.Then enter the address of the Affordable Housing Development (AHD) in the address bar found on the upper left side of the screen. Click the area right next to where the dot indicating the address appears. This should bring up a pop up window that is titled with the county the AHD is in.</t>
  </si>
  <si>
    <t>6.After that, input the data requested in Table 1. Please only input the numbers, and do not copy/paste. The information requested follows the order listed in the pop up. The census tract number is listed in the title, the displacement risk is listed next, and so on.</t>
  </si>
  <si>
    <t>7. Lastly, unselect the "(R)Estimated Displacement Risk - Overall Displacement" layer by clicking the check box to the left side of it. There should be no blue checkmark.</t>
  </si>
  <si>
    <t>Displacement Related Data Sheet: Table 2</t>
  </si>
  <si>
    <t>If filling out right after table 1, skip to step 4. If starting new session start at step 1. Note: Cells in grey auto populate. Please select from the drop downs.</t>
  </si>
  <si>
    <t>2. Read pop up instructions to get a sense of how to use the web application. After reading press "OK" at the bottom right side.</t>
  </si>
  <si>
    <t>4. Turn on the "(R)Estimated Displacement Risk - 0%-50% Area Median Income Households" by clicking the checkbox to the left of the title (a blue checkmark should appear)</t>
  </si>
  <si>
    <t>6. Note the Displacement Risk listed in the pop up</t>
  </si>
  <si>
    <t>7.After that, input the displacement risk in Table 2 in the "Extremely and Very Low income Households (0-50% AMI)" column. Applicants should select the Displacement Risk category from the drop down.</t>
  </si>
  <si>
    <t>8. Next, unselect the "(R)Estimated Displacement Risk - 0%-50% Area Median Income Households" layer by clicking the check box to the left of the title.</t>
  </si>
  <si>
    <t>9. Then, select the "(R)Estimated Displacement Risk - 50%-80% Area Median Income Households" layer by clicking the checkbox to the left of the title (blue checkmark should appear).</t>
  </si>
  <si>
    <t>10. Click the area right next to the dot indicating the AHD address. This should bring up a pop up window that is titled with the county the AHD is in. Note the Displacement Risk listed in the pop up.</t>
  </si>
  <si>
    <t>11. Input the displacement risk in Table 2 in the "Extremely and Very Low income Households (50-80% AMI)" column. Applicants should select the Displacement Risk category from the drop down.</t>
  </si>
  <si>
    <t>12. Lastly, unselect the "(R)Estimated Displacement Risk - 50%-80% Area Median Income Households" layer by clicking the check box to the left of the title.</t>
  </si>
  <si>
    <t>Displacement Related Data Sheet: Table 3</t>
  </si>
  <si>
    <t>If filling out right after table 2, skip to step 3. If starting new session start at step 1. Note: Cells in grey will auto populate information. Throughout the table, please only input the numbers, do not copy/paste</t>
  </si>
  <si>
    <t>3. Click on the second icon at the top right corner of the screen (orange icon). This should bring up the "Segregation and Integration". Make sure your screen is expanded to see all icons.</t>
  </si>
  <si>
    <t>4. Turn on the first 5 layers by clicking the checkbox to the left side of the title. Each layer is named: "(R)Predominant Population - [Demographic] Majority Tracts"</t>
  </si>
  <si>
    <t>5. Enter the address of the Affordable Housing Development (AHD) in the address bar found on the upper left side of the screen. Click the area right next to where the dot indicating the address appears. This should bring up a pop up.</t>
  </si>
  <si>
    <t>6. Input the data requested in Table 3.a.The information requested follows the order listed in the pop up, starting at "Total Population 2010", then to "Percent White 2010", and so on.</t>
  </si>
  <si>
    <t>7. Lastly, unselect the first 5 layers by clicking the checkbox to the left side of the title for each one of them.</t>
  </si>
  <si>
    <t>Displacement Related Data Sheet: Table 4</t>
  </si>
  <si>
    <t>If filling out right after Table 3.a, skip to step 4. If starting new session, start at step 1. Note: Cells in grey will auto populate. Throughout the table, please only input the numbers, do not copy/paste</t>
  </si>
  <si>
    <t>3. Click on the second icon at the top right corner of the screen (orange icon with multiple human figures). This should bring up the "Segregation and Integration". Make sure your screen is expanded to see all icons.</t>
  </si>
  <si>
    <t>4. Then select the second to last layer under "Segregation and Integration". The layer should be titled "(A) Median Income (ACS, 2010-2014) - Tract".</t>
  </si>
  <si>
    <t>5. Enter the address of the Affordable Housing Development (AHD) in the address bar found on the upper left side of the screen. Click the area right next to where the dot indicating the address appears. This should bring up a pop up window that is titled with the county the AHD is in.</t>
  </si>
  <si>
    <t>6. Then type in the number for tract median income. This should be the first number right under Income Amounts (2014). The number can be found to the right side of the following title "Median Household Income in past 12 months (inflation-adjusted dollars to last year of 5- year range)".</t>
  </si>
  <si>
    <t>7. Enter that number into table 4.a. under the column "Income Amounts (2014)", in the row titled "Tract Median Income".</t>
  </si>
  <si>
    <t>8. Then unselect the "(A) Median Income (ACS, 2010-2014) - Tract" layer by clicking the checkmark to the left side of the title.</t>
  </si>
  <si>
    <t>9. Next, in a new browser tab, go to this link: https://www.hcd.ca.gov/grants-funding/income-limits/state-and-federal-income-limits/docs/inc2k14.pdf</t>
  </si>
  <si>
    <t>10. Find the county the Affordable Housing Development is located in and note/copy the "4-Person Area Median Income" listed right below the county name in bold. Counties are listed in alphabetical order starting on the 5th page of the document.</t>
  </si>
  <si>
    <t>11. Enter the number you noted/copied into Table 4.a under "Income Amounts 2014" for the row titled "County AMI".</t>
  </si>
  <si>
    <t>12. Next, go to this link: https://www.hcd.ca.gov/grants-funding/income-limits/state-and-federal-income-limits/docs/Income-Limits-2019.pdf</t>
  </si>
  <si>
    <t>13. Find the county the Affordable Housing Development is located in and note/copy the " Area Median Income" listed right below the county name in bold. Counties are listed in alphabetical order starting on the 5th page of the document.</t>
  </si>
  <si>
    <t>14. Enter that number into table 4.a. under the column "Income Amounts (2019)", in the row titled "County AMI".</t>
  </si>
  <si>
    <t>Displacement Related Data Sheet: Table 5</t>
  </si>
  <si>
    <t>Note: Cells in grey will auto populate information. Throughout the table, please only input the numbers, do not copy/paste</t>
  </si>
  <si>
    <t>1. Go to this Link (AFFH Data Viewer tool): https://www.arcgis.com/apps/webappviewer/index.html?id=4d43b384957d4366b09aeeae3c5a1f60</t>
  </si>
  <si>
    <t>4. Turn on the 10th layer listed by clicking the checkbox to the left of the title. The layer is titled "Overpayment by Renters (ACS, 2010-2014) - Tract ACS".</t>
  </si>
  <si>
    <t>5. Enter the address of the Affordable Housing Development (AHD) in the address bar found on the upper left side of the screen. Click the area right next to where the dot indicating the address appears. This should bring up a pop up window.</t>
  </si>
  <si>
    <t>6. Under the "2010-2014 Data" column input the "Renter-Occupied Households". Applicants can find this number listed in the pop-up from the AFFH data viewer tool. It is the first number listed under the county, next to the title "Total Renter-Occupied Housing Units (Renter Households)".</t>
  </si>
  <si>
    <t>7. Next, under the same "2010-2014 Data" column input the "Owner-Occupied Households". Applicants can more easily find this number by using the "Control+F" function ("Command+F" on iOS) search for the term "Total Owner-Occupied Housing Units (Owner Households)". The term should appear highlighted in yellow in the pop-up. Enter the number next to the title that matches the search term.</t>
  </si>
  <si>
    <t>8. After that, under the same "2010-2014 Data" column input the percent of "Cost-burdened Renters" . Applicants can more easily find this number by using the "Control+F" function ("Command+F" on iOS) search for the term "Percent of Renter Households for whom Gross Rent (Contract Rent Plus Tenant-Paid Utilities) is 30.0 Percent or More of Household Income". The term should appear highlighted in yellow in the pop-up. Enter the number next to the title that matches the search term.</t>
  </si>
  <si>
    <t>9. Then, under the same "2010-2014 Data" column input the percent of "Cost-burdened Homeowners." Applicants can more easily find this number by using the "Control+F" function ("Command+F" on iOS) search for the term "Percent of Owner Households with Mortgages whose Monthly Owner Costs are 30.0 Percent or More of Household Income". The term should appear highlighted in yellow in the pop-up. Enter the number next to the title that matches the search term.</t>
  </si>
  <si>
    <t>10. Next unselect the "Overpayment by Renters (ACS, 2010-2014) - Tract ACS" layer by clicking the blue checkmark to the left side of the title.</t>
  </si>
  <si>
    <t>11. After that, turn on the 5th layer listed by clicking the checkbox to the left of the title. The layer is titled "Overpayment by Renters (ACS, 2015-2019) - Tract ACS".</t>
  </si>
  <si>
    <t>12. Then click the area right next to where the dot indicating the address appears. This should bring up a pop up window.</t>
  </si>
  <si>
    <t>13. Afterwards, follow steps #6-#9, but input the data under the "2015-2019 data column".</t>
  </si>
  <si>
    <t>14. Lastly unselect the "Overpayment by Renters (ACS, 2015-2019) - Tract ACS" layer by clicking the blue checkmark to the left side of the title.</t>
  </si>
  <si>
    <t>Summary and Questions: Table 1</t>
  </si>
  <si>
    <t xml:space="preserve">This table is a summary table of notable changes based on data filled out in the "Displacement Related Data" tab. Please read over the indicators in the "Summary" column and the respective description for the indicator listed in the third column. </t>
  </si>
  <si>
    <t>Summary and Questions Sheet: Table 2</t>
  </si>
  <si>
    <t>In Table 2, list and describe 5 adopted and/or proposed policies and programs related to displacement that are publicly-identified. They can be identified in the jurisdiction's Housing Element, other government policies, or any non-governmental organization's anti-displacement work. Doing so will help the applicant respond to prompts listed out in Table 3 and may guide applicants as to what policy would be most appropriate/missing in their jurisdiction.</t>
  </si>
  <si>
    <t>1. In the first column, list the name of the adopted or Proposed Policy/Program.</t>
  </si>
  <si>
    <t>2. In the second column, write a short description of the Policy/Program. If available, include their scale (i.e. reach of policy/program), funding status, whether they are staffed, timeline for implementation, and enforcement cycle.</t>
  </si>
  <si>
    <t>3. In the third column, list the name and/or link of the publicly available document it is found in and note the page numbers in parenthesis following the name.</t>
  </si>
  <si>
    <t>Summary and Questions Sheet: Table 3</t>
  </si>
  <si>
    <t>1. Input the response to the prompt in the "Response Column". Keep to the word limits 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</si>
</sst>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_(&quot;$&quot;* #,##0_);_(&quot;$&quot;* \(#,##0\);_(&quot;$&quot;* &quot;-&quot;??_);_(@_)"/>
    <numFmt numFmtId="167" formatCode="_(* #,##0_);_(* \(#,##0\);_(* &quot;-&quot;??_);_(@_)"/>
    <numFmt numFmtId="168" formatCode="0.0%"/>
    <numFmt numFmtId="169" formatCode="_([$$-409]* #,##0.00_);_([$$-409]* \(#,##0.00\);_([$$-409]* &quot;-&quot;??_);_(@_)"/>
  </numFmts>
  <fonts count="17">
    <font>
      <sz val="11"/>
      <color theme="1"/>
      <name val="Calibri"/>
      <family val="2"/>
      <scheme val="minor"/>
    </font>
    <font>
      <sz val="12"/>
      <color theme="1"/>
      <name val="Calibri"/>
      <family val="2"/>
      <scheme val="minor"/>
    </font>
    <font>
      <sz val="14"/>
      <color theme="1"/>
      <name val="Calibri"/>
      <family val="2"/>
      <scheme val="minor"/>
    </font>
    <font>
      <sz val="11"/>
      <color rgb="FF000000"/>
      <name val="Calibri"/>
      <family val="2"/>
      <scheme val="minor"/>
    </font>
    <font>
      <sz val="10"/>
      <color rgb="FF000000"/>
      <name val="Arial"/>
      <family val="2"/>
    </font>
    <font>
      <sz val="8"/>
      <name val="Calibri"/>
      <family val="2"/>
      <scheme val="minor"/>
    </font>
    <font>
      <sz val="12"/>
      <color theme="0"/>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sz val="12"/>
      <color rgb="FF000000"/>
      <name val="Calibri"/>
      <family val="2"/>
      <scheme val="minor"/>
    </font>
    <font>
      <b/>
      <sz val="12"/>
      <color theme="1"/>
      <name val="Calibri"/>
      <family val="2"/>
      <scheme val="minor"/>
    </font>
    <font>
      <sz val="14"/>
      <color rgb="FF000000"/>
      <name val="Calibri"/>
      <family val="2"/>
      <scheme val="minor"/>
    </font>
    <font>
      <b/>
      <sz val="12"/>
      <color theme="0"/>
      <name val="Calibri"/>
      <family val="2"/>
      <scheme val="minor"/>
    </font>
    <font>
      <sz val="12"/>
      <color rgb="FF000000"/>
      <name val="Calibri"/>
      <family val="2"/>
    </font>
    <font>
      <sz val="11"/>
      <color rgb="FF000000"/>
      <name val="Calibri"/>
      <family val="2"/>
    </font>
    <font>
      <sz val="14"/>
      <color rgb="FF000000"/>
      <name val="Calibri"/>
      <family val="2"/>
    </font>
  </fonts>
  <fills count="9">
    <fill>
      <patternFill patternType="none"/>
    </fill>
    <fill>
      <patternFill patternType="gray125"/>
    </fill>
    <fill>
      <patternFill patternType="solid">
        <fgColor rgb="FF125988"/>
        <bgColor indexed="64"/>
      </patternFill>
    </fill>
    <fill>
      <patternFill patternType="solid">
        <fgColor theme="2" tint="-0.249977111117893"/>
        <bgColor indexed="64"/>
      </patternFill>
    </fill>
    <fill>
      <patternFill patternType="solid">
        <fgColor rgb="FFFFE699"/>
        <bgColor indexed="64"/>
      </patternFill>
    </fill>
    <fill>
      <patternFill patternType="solid">
        <fgColor rgb="FF006699"/>
        <bgColor indexed="64"/>
      </patternFill>
    </fill>
    <fill>
      <patternFill patternType="solid">
        <fgColor theme="7" tint="0.59999389629810485"/>
        <bgColor indexed="64"/>
      </patternFill>
    </fill>
    <fill>
      <patternFill patternType="solid">
        <fgColor rgb="FF185983"/>
        <bgColor indexed="64"/>
      </patternFill>
    </fill>
    <fill>
      <patternFill patternType="solid">
        <fgColor rgb="FFAEAAAA"/>
        <bgColor indexed="64"/>
      </patternFill>
    </fill>
  </fills>
  <borders count="8">
    <border>
      <left/>
      <right/>
      <top/>
      <bottom/>
      <diagonal/>
    </border>
    <border>
      <left style="thin">
        <color rgb="FF125988"/>
      </left>
      <right style="thin">
        <color rgb="FF125988"/>
      </right>
      <top style="thin">
        <color rgb="FF125988"/>
      </top>
      <bottom/>
      <diagonal/>
    </border>
    <border>
      <left style="thin">
        <color rgb="FF125988"/>
      </left>
      <right style="thin">
        <color rgb="FF125988"/>
      </right>
      <top style="thin">
        <color rgb="FF125988"/>
      </top>
      <bottom style="thin">
        <color rgb="FF125988"/>
      </bottom>
      <diagonal/>
    </border>
    <border>
      <left style="thin">
        <color rgb="FF006699"/>
      </left>
      <right style="thin">
        <color rgb="FF006699"/>
      </right>
      <top style="thin">
        <color rgb="FF006699"/>
      </top>
      <bottom style="thin">
        <color rgb="FF006699"/>
      </bottom>
      <diagonal/>
    </border>
    <border>
      <left style="thin">
        <color rgb="FF185983"/>
      </left>
      <right style="thin">
        <color rgb="FF185983"/>
      </right>
      <top style="thin">
        <color rgb="FF185983"/>
      </top>
      <bottom style="thin">
        <color rgb="FF185983"/>
      </bottom>
      <diagonal/>
    </border>
    <border>
      <left style="thin">
        <color rgb="FF125988"/>
      </left>
      <right/>
      <top style="thin">
        <color rgb="FF125988"/>
      </top>
      <bottom/>
      <diagonal/>
    </border>
    <border>
      <left style="thin">
        <color theme="8" tint="0.39997558519241921"/>
      </left>
      <right/>
      <top/>
      <bottom/>
      <diagonal/>
    </border>
    <border>
      <left/>
      <right style="thin">
        <color theme="8" tint="0.39997558519241921"/>
      </right>
      <top/>
      <bottom/>
      <diagonal/>
    </border>
  </borders>
  <cellStyleXfs count="7">
    <xf numFmtId="0" fontId="0" fillId="0" borderId="0"/>
    <xf numFmtId="0" fontId="4" fillId="0" borderId="0"/>
    <xf numFmtId="9" fontId="7"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cellStyleXfs>
  <cellXfs count="84">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xf numFmtId="0" fontId="8" fillId="0" borderId="0" xfId="3"/>
    <xf numFmtId="0" fontId="2" fillId="0" borderId="0" xfId="3" applyFont="1" applyAlignment="1">
      <alignment wrapText="1"/>
    </xf>
    <xf numFmtId="0" fontId="8" fillId="2" borderId="0" xfId="3" applyFill="1" applyAlignment="1">
      <alignment horizontal="center" wrapText="1"/>
    </xf>
    <xf numFmtId="0" fontId="8" fillId="2" borderId="0" xfId="3" applyFill="1" applyAlignment="1">
      <alignment horizontal="center"/>
    </xf>
    <xf numFmtId="0" fontId="8" fillId="0" borderId="2" xfId="3" applyBorder="1" applyAlignment="1">
      <alignment wrapText="1"/>
    </xf>
    <xf numFmtId="1" fontId="8" fillId="0" borderId="2" xfId="3" applyNumberFormat="1" applyBorder="1" applyAlignment="1">
      <alignment horizontal="right"/>
    </xf>
    <xf numFmtId="165" fontId="8" fillId="0" borderId="2" xfId="3" applyNumberFormat="1" applyBorder="1" applyAlignment="1">
      <alignment horizontal="right"/>
    </xf>
    <xf numFmtId="166" fontId="0" fillId="0" borderId="2" xfId="4" applyNumberFormat="1" applyFont="1" applyBorder="1" applyAlignment="1">
      <alignment horizontal="right"/>
    </xf>
    <xf numFmtId="0" fontId="2" fillId="0" borderId="0" xfId="3" applyFont="1"/>
    <xf numFmtId="0" fontId="8" fillId="2" borderId="0" xfId="3" applyFill="1" applyAlignment="1">
      <alignment wrapText="1"/>
    </xf>
    <xf numFmtId="0" fontId="8" fillId="0" borderId="2" xfId="3" applyBorder="1"/>
    <xf numFmtId="0" fontId="8" fillId="2" borderId="0" xfId="3" applyFill="1"/>
    <xf numFmtId="0" fontId="8" fillId="0" borderId="0" xfId="3" applyAlignment="1">
      <alignment wrapText="1"/>
    </xf>
    <xf numFmtId="0" fontId="8" fillId="0" borderId="1" xfId="3" applyBorder="1"/>
    <xf numFmtId="0" fontId="9" fillId="0" borderId="0" xfId="6" applyAlignment="1">
      <alignment wrapText="1"/>
    </xf>
    <xf numFmtId="10" fontId="8" fillId="0" borderId="2" xfId="3" applyNumberFormat="1" applyBorder="1" applyAlignment="1">
      <alignment horizontal="right"/>
    </xf>
    <xf numFmtId="0" fontId="8" fillId="5" borderId="0" xfId="3" applyFill="1" applyAlignment="1">
      <alignment wrapText="1"/>
    </xf>
    <xf numFmtId="0" fontId="0" fillId="0" borderId="3" xfId="0" applyBorder="1"/>
    <xf numFmtId="0" fontId="10" fillId="0" borderId="3" xfId="6" applyFont="1" applyBorder="1" applyAlignment="1">
      <alignment wrapText="1"/>
    </xf>
    <xf numFmtId="166" fontId="8" fillId="0" borderId="3" xfId="3" applyNumberFormat="1" applyBorder="1"/>
    <xf numFmtId="165" fontId="8" fillId="0" borderId="2" xfId="3" applyNumberFormat="1" applyBorder="1" applyAlignment="1">
      <alignment horizontal="right" wrapText="1"/>
    </xf>
    <xf numFmtId="164" fontId="3" fillId="0" borderId="2" xfId="4" applyNumberFormat="1" applyFont="1" applyBorder="1" applyAlignment="1">
      <alignment horizontal="right"/>
    </xf>
    <xf numFmtId="43" fontId="8" fillId="0" borderId="0" xfId="3" applyNumberFormat="1"/>
    <xf numFmtId="169" fontId="8" fillId="0" borderId="3" xfId="3" applyNumberFormat="1" applyBorder="1" applyAlignment="1">
      <alignment wrapText="1"/>
    </xf>
    <xf numFmtId="0" fontId="11" fillId="0" borderId="2" xfId="3" applyFont="1" applyBorder="1"/>
    <xf numFmtId="166" fontId="8" fillId="3" borderId="3" xfId="3" applyNumberFormat="1" applyFill="1" applyBorder="1" applyAlignment="1">
      <alignment wrapText="1"/>
    </xf>
    <xf numFmtId="168" fontId="8" fillId="3" borderId="3" xfId="3" applyNumberFormat="1" applyFill="1" applyBorder="1"/>
    <xf numFmtId="167" fontId="11" fillId="3" borderId="2" xfId="3" applyNumberFormat="1" applyFont="1" applyFill="1" applyBorder="1"/>
    <xf numFmtId="168" fontId="11" fillId="3" borderId="2" xfId="3" applyNumberFormat="1" applyFont="1" applyFill="1" applyBorder="1" applyAlignment="1">
      <alignment horizontal="right"/>
    </xf>
    <xf numFmtId="165" fontId="11" fillId="3" borderId="2" xfId="3" applyNumberFormat="1" applyFont="1" applyFill="1" applyBorder="1"/>
    <xf numFmtId="10" fontId="8" fillId="3" borderId="2" xfId="3" applyNumberFormat="1" applyFill="1" applyBorder="1"/>
    <xf numFmtId="165" fontId="8" fillId="3" borderId="2" xfId="3" applyNumberFormat="1" applyFill="1" applyBorder="1"/>
    <xf numFmtId="10" fontId="8" fillId="3" borderId="2" xfId="3" applyNumberFormat="1" applyFill="1" applyBorder="1" applyAlignment="1">
      <alignment horizontal="right"/>
    </xf>
    <xf numFmtId="0" fontId="0" fillId="7" borderId="0" xfId="0" applyFill="1" applyAlignment="1">
      <alignment wrapText="1"/>
    </xf>
    <xf numFmtId="0" fontId="0" fillId="7" borderId="0" xfId="0" applyFill="1"/>
    <xf numFmtId="6" fontId="8" fillId="0" borderId="0" xfId="3" applyNumberFormat="1"/>
    <xf numFmtId="166" fontId="8" fillId="0" borderId="0" xfId="3" applyNumberFormat="1"/>
    <xf numFmtId="0" fontId="6" fillId="7" borderId="0" xfId="6" applyFont="1" applyFill="1" applyBorder="1" applyAlignment="1">
      <alignment wrapText="1"/>
    </xf>
    <xf numFmtId="0" fontId="12" fillId="0" borderId="0" xfId="6" applyFont="1" applyBorder="1" applyAlignment="1">
      <alignment wrapText="1"/>
    </xf>
    <xf numFmtId="0" fontId="10" fillId="0" borderId="2" xfId="6" applyFont="1" applyBorder="1" applyAlignment="1">
      <alignment wrapText="1"/>
    </xf>
    <xf numFmtId="0" fontId="10" fillId="6" borderId="0" xfId="6" applyFont="1" applyFill="1" applyBorder="1" applyAlignment="1">
      <alignment horizontal="left" vertical="top" wrapText="1"/>
    </xf>
    <xf numFmtId="0" fontId="0" fillId="4" borderId="0" xfId="0" applyFill="1" applyAlignment="1">
      <alignment horizontal="left" vertical="top" wrapText="1"/>
    </xf>
    <xf numFmtId="0" fontId="2" fillId="0" borderId="0" xfId="0" applyFont="1" applyAlignment="1">
      <alignment horizontal="left"/>
    </xf>
    <xf numFmtId="0" fontId="0" fillId="7" borderId="0" xfId="0" applyFill="1" applyAlignment="1">
      <alignment horizontal="left" wrapText="1"/>
    </xf>
    <xf numFmtId="0" fontId="0" fillId="0" borderId="4" xfId="0" applyBorder="1" applyAlignment="1">
      <alignment horizontal="left" wrapText="1"/>
    </xf>
    <xf numFmtId="0" fontId="0" fillId="0" borderId="4" xfId="0" applyBorder="1"/>
    <xf numFmtId="0" fontId="0" fillId="0" borderId="4" xfId="0" applyBorder="1" applyAlignment="1">
      <alignment wrapText="1"/>
    </xf>
    <xf numFmtId="0" fontId="0" fillId="0" borderId="1" xfId="0" applyBorder="1" applyAlignment="1">
      <alignment horizontal="left" wrapText="1"/>
    </xf>
    <xf numFmtId="0" fontId="13" fillId="7" borderId="6" xfId="3" applyFont="1" applyFill="1" applyBorder="1"/>
    <xf numFmtId="0" fontId="13" fillId="7" borderId="0" xfId="3" applyFont="1" applyFill="1"/>
    <xf numFmtId="0" fontId="13" fillId="7" borderId="7" xfId="3" applyFont="1" applyFill="1" applyBorder="1"/>
    <xf numFmtId="1" fontId="8" fillId="8" borderId="2" xfId="3" applyNumberFormat="1" applyFill="1" applyBorder="1"/>
    <xf numFmtId="0" fontId="1" fillId="0" borderId="0" xfId="3" applyFont="1"/>
    <xf numFmtId="0" fontId="1" fillId="6" borderId="0" xfId="3" applyFont="1" applyFill="1" applyAlignment="1">
      <alignment vertical="top" wrapText="1"/>
    </xf>
    <xf numFmtId="1" fontId="1" fillId="0" borderId="2" xfId="3" applyNumberFormat="1" applyFont="1" applyBorder="1" applyAlignment="1">
      <alignment horizontal="right"/>
    </xf>
    <xf numFmtId="0" fontId="1" fillId="6" borderId="1" xfId="3" applyFont="1" applyFill="1" applyBorder="1" applyAlignment="1">
      <alignment vertical="top" wrapText="1"/>
    </xf>
    <xf numFmtId="10" fontId="1" fillId="3" borderId="1" xfId="2" applyNumberFormat="1" applyFont="1" applyFill="1" applyBorder="1"/>
    <xf numFmtId="10" fontId="1" fillId="3" borderId="2" xfId="2" applyNumberFormat="1" applyFont="1" applyFill="1" applyBorder="1"/>
    <xf numFmtId="0" fontId="1" fillId="4" borderId="0" xfId="3" applyFont="1" applyFill="1" applyAlignment="1">
      <alignment vertical="top" wrapText="1"/>
    </xf>
    <xf numFmtId="6" fontId="1" fillId="7" borderId="0" xfId="3" applyNumberFormat="1" applyFont="1" applyFill="1"/>
    <xf numFmtId="166" fontId="1" fillId="7" borderId="0" xfId="3" applyNumberFormat="1" applyFont="1" applyFill="1"/>
    <xf numFmtId="0" fontId="1" fillId="7" borderId="0" xfId="3" applyFont="1" applyFill="1" applyAlignment="1">
      <alignment wrapText="1"/>
    </xf>
    <xf numFmtId="167" fontId="1" fillId="3" borderId="2" xfId="3" applyNumberFormat="1" applyFont="1" applyFill="1" applyBorder="1"/>
    <xf numFmtId="1" fontId="1" fillId="3" borderId="2" xfId="3" applyNumberFormat="1" applyFont="1" applyFill="1" applyBorder="1"/>
    <xf numFmtId="10" fontId="1" fillId="3" borderId="2" xfId="3" applyNumberFormat="1" applyFont="1" applyFill="1" applyBorder="1"/>
    <xf numFmtId="0" fontId="1" fillId="0" borderId="5" xfId="3" applyFont="1" applyBorder="1" applyAlignment="1">
      <alignment wrapText="1"/>
    </xf>
    <xf numFmtId="0" fontId="1" fillId="0" borderId="5" xfId="0" applyFont="1" applyBorder="1"/>
    <xf numFmtId="0" fontId="14" fillId="0" borderId="0" xfId="0" applyFont="1" applyAlignment="1">
      <alignment wrapText="1"/>
    </xf>
    <xf numFmtId="165" fontId="1" fillId="0" borderId="1" xfId="3" applyNumberFormat="1" applyFont="1" applyBorder="1" applyAlignment="1">
      <alignment horizontal="right"/>
    </xf>
    <xf numFmtId="0" fontId="0" fillId="0" borderId="0" xfId="0" applyAlignment="1">
      <alignment vertical="center" wrapText="1"/>
    </xf>
    <xf numFmtId="0" fontId="1" fillId="0" borderId="5" xfId="0" applyFont="1" applyBorder="1" applyAlignment="1">
      <alignment wrapText="1"/>
    </xf>
    <xf numFmtId="0" fontId="1" fillId="0" borderId="5" xfId="0" applyFont="1" applyBorder="1" applyAlignment="1">
      <alignment horizontal="left" wrapText="1"/>
    </xf>
    <xf numFmtId="0" fontId="15" fillId="0" borderId="0" xfId="0" applyFont="1" applyAlignment="1">
      <alignment wrapText="1"/>
    </xf>
    <xf numFmtId="0" fontId="15" fillId="0" borderId="0" xfId="0" applyFont="1"/>
    <xf numFmtId="0" fontId="0" fillId="4" borderId="0" xfId="0" applyFill="1" applyAlignment="1">
      <alignment vertical="top" wrapText="1"/>
    </xf>
    <xf numFmtId="0" fontId="16" fillId="0" borderId="0" xfId="0" applyFont="1" applyAlignment="1">
      <alignment wrapText="1"/>
    </xf>
    <xf numFmtId="10" fontId="8" fillId="0" borderId="0" xfId="3" applyNumberFormat="1"/>
    <xf numFmtId="2" fontId="11" fillId="0" borderId="2" xfId="3" applyNumberFormat="1" applyFont="1" applyBorder="1"/>
    <xf numFmtId="10" fontId="11" fillId="0" borderId="2" xfId="3" applyNumberFormat="1" applyFont="1" applyBorder="1"/>
    <xf numFmtId="10" fontId="8" fillId="0" borderId="2" xfId="3" applyNumberFormat="1" applyBorder="1"/>
  </cellXfs>
  <cellStyles count="7">
    <cellStyle name="Currency 2" xfId="4" xr:uid="{ED2743FE-875A-45E6-B322-6995504DF535}"/>
    <cellStyle name="Hyperlink 2" xfId="6" xr:uid="{8645C911-F810-404D-B984-FE8D7DE3BDA1}"/>
    <cellStyle name="Normal" xfId="0" builtinId="0"/>
    <cellStyle name="Normal 2" xfId="1" xr:uid="{6BECE5EC-B4B5-476F-B3BA-B43A1E19AAA3}"/>
    <cellStyle name="Normal 3" xfId="3" xr:uid="{0C78D452-7676-4BCE-B6C3-6C85D8E7D324}"/>
    <cellStyle name="Percent" xfId="2" builtinId="5"/>
    <cellStyle name="Percent 2" xfId="5" xr:uid="{4EBDAFF2-81BD-4832-9229-876ED05FB2F2}"/>
  </cellStyles>
  <dxfs count="52">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left style="thin">
          <color rgb="FF125988"/>
        </left>
        <right style="thin">
          <color rgb="FF125988"/>
        </right>
        <top style="thin">
          <color rgb="FF125988"/>
        </top>
        <bottom/>
        <vertical/>
        <horizontal/>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rgb="FF125988"/>
        </left>
        <right/>
        <top style="thin">
          <color rgb="FF125988"/>
        </top>
        <bottom/>
        <vertical/>
        <horizontal/>
      </border>
    </dxf>
    <dxf>
      <border outline="0">
        <top style="thin">
          <color theme="8" tint="0.39997558519241921"/>
        </top>
        <bottom style="thin">
          <color rgb="FF125988"/>
        </bottom>
      </border>
    </dxf>
    <dxf>
      <font>
        <b/>
        <i val="0"/>
        <strike val="0"/>
        <condense val="0"/>
        <extend val="0"/>
        <outline val="0"/>
        <shadow val="0"/>
        <u val="none"/>
        <vertAlign val="baseline"/>
        <sz val="12"/>
        <color theme="0"/>
        <name val="Calibri"/>
        <family val="2"/>
        <scheme val="minor"/>
      </font>
      <numFmt numFmtId="0" formatCode="General"/>
      <fill>
        <patternFill patternType="solid">
          <fgColor indexed="64"/>
          <bgColor rgb="FF185983"/>
        </patternFill>
      </fill>
      <alignment horizontal="general" vertical="bottom" textRotation="0" wrapText="0" indent="0" justifyLastLine="0" shrinkToFit="0" readingOrder="0"/>
    </dxf>
    <dxf>
      <border>
        <left style="thin">
          <color rgb="FF185983"/>
        </left>
        <right style="thin">
          <color rgb="FF185983"/>
        </right>
        <top style="thin">
          <color rgb="FF185983"/>
        </top>
        <bottom style="thin">
          <color rgb="FF185983"/>
        </bottom>
        <vertical style="thin">
          <color rgb="FF185983"/>
        </vertical>
        <horizontal style="thin">
          <color rgb="FF185983"/>
        </horizontal>
      </border>
    </dxf>
    <dxf>
      <alignment horizontal="general" vertical="bottom" textRotation="0" wrapText="1" indent="0" justifyLastLine="0" shrinkToFit="0" readingOrder="0"/>
      <border>
        <left style="thin">
          <color rgb="FF185983"/>
        </left>
        <right style="thin">
          <color rgb="FF185983"/>
        </right>
        <top style="thin">
          <color rgb="FF185983"/>
        </top>
        <bottom style="thin">
          <color rgb="FF185983"/>
        </bottom>
        <vertical style="thin">
          <color rgb="FF185983"/>
        </vertical>
        <horizontal style="thin">
          <color rgb="FF185983"/>
        </horizontal>
      </border>
    </dxf>
    <dxf>
      <alignment horizontal="left" vertical="bottom" textRotation="0" wrapText="1" indent="0" justifyLastLine="0" shrinkToFit="0" readingOrder="0"/>
      <border>
        <left style="thin">
          <color rgb="FF185983"/>
        </left>
        <right style="thin">
          <color rgb="FF185983"/>
        </right>
        <top style="thin">
          <color rgb="FF185983"/>
        </top>
        <bottom style="thin">
          <color rgb="FF185983"/>
        </bottom>
        <vertical style="thin">
          <color rgb="FF185983"/>
        </vertical>
        <horizontal style="thin">
          <color rgb="FF185983"/>
        </horizontal>
      </border>
    </dxf>
    <dxf>
      <fill>
        <patternFill patternType="solid">
          <fgColor indexed="64"/>
          <bgColor rgb="FF185983"/>
        </patternFill>
      </fill>
    </dxf>
    <dxf>
      <alignment horizontal="general" vertical="bottom" textRotation="0" wrapText="1" indent="0" justifyLastLine="0" shrinkToFit="0" readingOrder="0"/>
    </dxf>
    <dxf>
      <fill>
        <patternFill patternType="solid">
          <fgColor indexed="64"/>
          <bgColor rgb="FF185983"/>
        </patternFill>
      </fill>
    </dxf>
    <dxf>
      <font>
        <b/>
        <i val="0"/>
        <color rgb="FFC00000"/>
      </font>
      <fill>
        <patternFill patternType="solid">
          <bgColor rgb="FFD9E1F2"/>
        </patternFill>
      </fill>
    </dxf>
    <dxf>
      <font>
        <b/>
        <i val="0"/>
        <color rgb="FF9C0006"/>
      </font>
    </dxf>
    <dxf>
      <font>
        <b/>
        <i val="0"/>
        <color rgb="FFC00000"/>
      </font>
    </dxf>
    <dxf>
      <font>
        <b/>
        <i val="0"/>
        <color rgb="FFC00000"/>
      </font>
    </dxf>
    <dxf>
      <font>
        <b/>
        <i val="0"/>
        <color rgb="FFC00000"/>
      </font>
    </dxf>
    <dxf>
      <font>
        <b/>
        <i val="0"/>
        <color rgb="FF9C0006"/>
      </font>
    </dxf>
    <dxf>
      <font>
        <b/>
        <i val="0"/>
        <color rgb="FF9C0006"/>
      </font>
    </dxf>
    <dxf>
      <font>
        <b/>
        <i val="0"/>
        <color rgb="FF9C0006"/>
      </font>
    </dxf>
    <dxf>
      <font>
        <b/>
        <i val="0"/>
        <color rgb="FFC00000"/>
      </font>
      <border>
        <left style="thin">
          <color rgb="FF000000"/>
        </left>
        <right style="thin">
          <color rgb="FF000000"/>
        </right>
        <top style="thin">
          <color rgb="FF000000"/>
        </top>
        <bottom style="thin">
          <color rgb="FF000000"/>
        </bottom>
      </border>
    </dxf>
    <dxf>
      <font>
        <b/>
        <i val="0"/>
        <color rgb="FFC00000"/>
      </font>
      <border>
        <left style="thin">
          <color rgb="FF000000"/>
        </left>
        <right style="thin">
          <color rgb="FF000000"/>
        </right>
        <top style="thin">
          <color rgb="FF000000"/>
        </top>
        <bottom style="thin">
          <color rgb="FF000000"/>
        </bottom>
      </border>
    </dxf>
    <dxf>
      <font>
        <b/>
        <i val="0"/>
        <color rgb="FFC00000"/>
      </font>
    </dxf>
    <dxf>
      <font>
        <b/>
        <i val="0"/>
        <color rgb="FFFF0000"/>
      </font>
      <fill>
        <patternFill patternType="none">
          <bgColor auto="1"/>
        </patternFill>
      </fill>
    </dxf>
    <dxf>
      <numFmt numFmtId="167" formatCode="_(* #,##0_);_(* \(#,##0\);_(* &quot;-&quot;??_);_(@_)"/>
      <fill>
        <patternFill patternType="solid">
          <fgColor indexed="64"/>
          <bgColor rgb="FFAEAAAA"/>
        </patternFill>
      </fill>
      <border diagonalUp="0" diagonalDown="0">
        <left style="thin">
          <color rgb="FF125988"/>
        </left>
        <right style="thin">
          <color rgb="FF125988"/>
        </right>
        <top style="thin">
          <color rgb="FF125988"/>
        </top>
        <bottom style="thin">
          <color rgb="FF125988"/>
        </bottom>
      </border>
    </dxf>
    <dxf>
      <numFmt numFmtId="166" formatCode="_(&quot;$&quot;* #,##0_);_(&quot;$&quot;* \(#,##0\);_(&quot;$&quot;* &quot;-&quot;??_);_(@_)"/>
      <fill>
        <patternFill patternType="solid">
          <fgColor indexed="64"/>
          <bgColor theme="2" tint="-0.249977111117893"/>
        </patternFill>
      </fill>
      <border diagonalUp="0" diagonalDown="0" outline="0">
        <left style="thin">
          <color rgb="FF125988"/>
        </left>
        <right style="thin">
          <color rgb="FF125988"/>
        </right>
        <top style="thin">
          <color rgb="FF125988"/>
        </top>
        <bottom style="thin">
          <color rgb="FF125988"/>
        </bottom>
      </border>
    </dxf>
    <dxf>
      <numFmt numFmtId="166" formatCode="_(&quot;$&quot;* #,##0_);_(&quot;$&quot;* \(#,##0\);_(&quot;$&quot;* &quot;-&quot;??_);_(@_)"/>
      <border diagonalUp="0" diagonalDown="0" outline="0">
        <left style="thin">
          <color rgb="FF125988"/>
        </left>
        <right style="thin">
          <color rgb="FF125988"/>
        </right>
        <top style="thin">
          <color rgb="FF125988"/>
        </top>
        <bottom style="thin">
          <color rgb="FF125988"/>
        </bottom>
      </border>
    </dxf>
    <dxf>
      <numFmt numFmtId="10" formatCode="&quot;$&quot;#,##0_);[Red]\(&quot;$&quot;#,##0\)"/>
      <border diagonalUp="0" diagonalDown="0">
        <left style="thin">
          <color rgb="FF125988"/>
        </left>
        <right style="thin">
          <color rgb="FF125988"/>
        </right>
        <top style="thin">
          <color rgb="FF125988"/>
        </top>
        <bottom style="thin">
          <color rgb="FF125988"/>
        </bottom>
        <vertical style="thin">
          <color rgb="FF125988"/>
        </vertical>
        <horizontal style="thin">
          <color rgb="FF125988"/>
        </horizontal>
      </border>
    </dxf>
    <dxf>
      <font>
        <b val="0"/>
        <i val="0"/>
        <strike val="0"/>
        <condense val="0"/>
        <extend val="0"/>
        <outline val="0"/>
        <shadow val="0"/>
        <u val="none"/>
        <vertAlign val="baseline"/>
        <sz val="12"/>
        <color rgb="FF000000"/>
        <name val="Calibri"/>
        <family val="2"/>
        <scheme val="minor"/>
      </font>
      <alignment horizontal="general" vertical="bottom" textRotation="0" wrapText="1" indent="0" justifyLastLine="0" shrinkToFit="0" readingOrder="0"/>
      <border diagonalUp="0" diagonalDown="0">
        <left style="thin">
          <color rgb="FF125988"/>
        </left>
        <right style="thin">
          <color rgb="FF125988"/>
        </right>
        <top style="thin">
          <color rgb="FF125988"/>
        </top>
        <bottom style="thin">
          <color rgb="FF125988"/>
        </bottom>
        <vertical style="thin">
          <color rgb="FF125988"/>
        </vertical>
        <horizontal style="thin">
          <color rgb="FF125988"/>
        </horizontal>
      </border>
    </dxf>
    <dxf>
      <fill>
        <patternFill patternType="solid">
          <fgColor indexed="64"/>
          <bgColor rgb="FF185983"/>
        </patternFill>
      </fill>
    </dxf>
    <dxf>
      <numFmt numFmtId="13" formatCode="0%"/>
      <fill>
        <patternFill patternType="solid">
          <fgColor indexed="64"/>
          <bgColor rgb="FFE7E6E6"/>
        </patternFill>
      </fill>
      <border>
        <left style="thin">
          <color rgb="FF006699"/>
        </left>
        <right style="thin">
          <color rgb="FF006699"/>
        </right>
        <top style="thin">
          <color rgb="FF006699"/>
        </top>
        <bottom style="thin">
          <color rgb="FF006699"/>
        </bottom>
        <vertical style="thin">
          <color rgb="FF006699"/>
        </vertical>
        <horizontal style="thin">
          <color rgb="FF006699"/>
        </horizontal>
      </border>
    </dxf>
    <dxf>
      <numFmt numFmtId="166" formatCode="_(&quot;$&quot;* #,##0_);_(&quot;$&quot;* \(#,##0\);_(&quot;$&quot;* &quot;-&quot;??_);_(@_)"/>
      <border>
        <left style="thin">
          <color rgb="FF006699"/>
        </left>
        <right style="thin">
          <color rgb="FF006699"/>
        </right>
        <top style="thin">
          <color rgb="FF006699"/>
        </top>
        <bottom style="thin">
          <color rgb="FF006699"/>
        </bottom>
        <vertical style="thin">
          <color rgb="FF006699"/>
        </vertical>
        <horizontal style="thin">
          <color rgb="FF006699"/>
        </horizontal>
      </border>
    </dxf>
    <dxf>
      <numFmt numFmtId="169" formatCode="_([$$-409]* #,##0.00_);_([$$-409]* \(#,##0.00\);_([$$-409]* &quot;-&quot;??_);_(@_)"/>
      <alignment horizontal="general" vertical="bottom" textRotation="0" wrapText="1" indent="0" justifyLastLine="0" shrinkToFit="0" readingOrder="0"/>
      <border diagonalUp="0" diagonalDown="0">
        <left style="thin">
          <color rgb="FF006699"/>
        </left>
        <right style="thin">
          <color rgb="FF006699"/>
        </right>
        <top style="thin">
          <color rgb="FF006699"/>
        </top>
        <bottom style="thin">
          <color rgb="FF006699"/>
        </bottom>
        <vertical/>
        <horizontal/>
      </border>
    </dxf>
    <dxf>
      <alignment horizontal="general" vertical="bottom" textRotation="0" wrapText="1" indent="0" justifyLastLine="0" shrinkToFit="0" readingOrder="0"/>
      <border>
        <left style="thin">
          <color rgb="FF006699"/>
        </left>
        <right style="thin">
          <color rgb="FF006699"/>
        </right>
        <top style="thin">
          <color rgb="FF006699"/>
        </top>
        <bottom style="thin">
          <color rgb="FF006699"/>
        </bottom>
        <vertical style="thin">
          <color rgb="FF006699"/>
        </vertical>
        <horizontal style="thin">
          <color rgb="FF006699"/>
        </horizontal>
      </border>
    </dxf>
    <dxf>
      <fill>
        <patternFill patternType="solid">
          <fgColor indexed="64"/>
          <bgColor rgb="FF006699"/>
        </patternFill>
      </fill>
    </dxf>
    <dxf>
      <numFmt numFmtId="165" formatCode="0.0"/>
      <fill>
        <patternFill patternType="solid">
          <fgColor indexed="64"/>
          <bgColor theme="2" tint="-0.249977111117893"/>
        </patternFill>
      </fill>
      <border diagonalUp="0" diagonalDown="0" outline="0">
        <left style="thin">
          <color rgb="FF125988"/>
        </left>
        <right style="thin">
          <color rgb="FF125988"/>
        </right>
        <top style="thin">
          <color rgb="FF125988"/>
        </top>
        <bottom style="thin">
          <color rgb="FF125988"/>
        </bottom>
      </border>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rgb="FF125988"/>
        </left>
        <right style="thin">
          <color rgb="FF125988"/>
        </right>
        <top style="thin">
          <color rgb="FF125988"/>
        </top>
        <bottom/>
      </border>
      <protection locked="1" hidden="0"/>
    </dxf>
    <dxf>
      <numFmt numFmtId="14" formatCode="0.00%"/>
      <fill>
        <patternFill patternType="solid">
          <fgColor indexed="64"/>
          <bgColor theme="2" tint="-0.249977111117893"/>
        </patternFill>
      </fill>
      <border diagonalUp="0" diagonalDown="0" outline="0">
        <left style="thin">
          <color rgb="FF125988"/>
        </left>
        <right style="thin">
          <color rgb="FF125988"/>
        </right>
        <top style="thin">
          <color rgb="FF125988"/>
        </top>
        <bottom style="thin">
          <color rgb="FF125988"/>
        </bottom>
      </border>
    </dxf>
    <dxf>
      <numFmt numFmtId="14" formatCode="0.00%"/>
      <fill>
        <patternFill patternType="solid">
          <fgColor indexed="64"/>
          <bgColor theme="2" tint="-0.249977111117893"/>
        </patternFill>
      </fill>
      <border diagonalUp="0" diagonalDown="0" outline="0">
        <left style="thin">
          <color rgb="FF125988"/>
        </left>
        <right style="thin">
          <color rgb="FF125988"/>
        </right>
        <top style="thin">
          <color rgb="FF125988"/>
        </top>
        <bottom style="thin">
          <color rgb="FF125988"/>
        </bottom>
      </border>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rgb="FF125988"/>
        </left>
        <right style="thin">
          <color rgb="FF125988"/>
        </right>
        <top style="thin">
          <color rgb="FF125988"/>
        </top>
        <bottom/>
      </border>
      <protection locked="1" hidden="0"/>
    </dxf>
    <dxf>
      <font>
        <sz val="12"/>
      </font>
      <numFmt numFmtId="14" formatCode="0.00%"/>
      <fill>
        <patternFill patternType="solid">
          <fgColor indexed="64"/>
          <bgColor rgb="FFE7E6E6"/>
        </patternFill>
      </fill>
      <border diagonalUp="0" diagonalDown="0" outline="0">
        <left style="thin">
          <color rgb="FF125988"/>
        </left>
        <right style="thin">
          <color rgb="FF125988"/>
        </right>
        <top style="thin">
          <color rgb="FF125988"/>
        </top>
        <bottom style="thin">
          <color rgb="FF125988"/>
        </bottom>
      </border>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rgb="FF125988"/>
        </left>
        <right style="thin">
          <color rgb="FF125988"/>
        </right>
        <top style="thin">
          <color rgb="FF125988"/>
        </top>
        <bottom/>
      </border>
      <protection locked="1" hidden="0"/>
    </dxf>
    <dxf>
      <border diagonalUp="0" diagonalDown="0">
        <left style="thin">
          <color rgb="FF125988"/>
        </left>
        <right style="thin">
          <color rgb="FF125988"/>
        </right>
        <top style="thin">
          <color rgb="FF125988"/>
        </top>
        <bottom style="thin">
          <color rgb="FF125988"/>
        </bottom>
        <vertical style="thin">
          <color rgb="FF125988"/>
        </vertical>
        <horizontal style="thin">
          <color rgb="FF125988"/>
        </horizontal>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rgb="FF125988"/>
        </left>
        <right style="thin">
          <color rgb="FF125988"/>
        </right>
        <top style="thin">
          <color rgb="FF125988"/>
        </top>
        <bottom/>
      </border>
      <protection locked="1" hidden="0"/>
    </dxf>
    <dxf>
      <fill>
        <patternFill patternType="solid">
          <fgColor indexed="64"/>
          <bgColor rgb="FF125988"/>
        </patternFill>
      </fill>
    </dxf>
    <dxf>
      <border diagonalUp="0" diagonalDown="0" outline="0">
        <left style="thin">
          <color rgb="FF125988"/>
        </left>
        <right style="thin">
          <color rgb="FF125988"/>
        </right>
        <top style="thin">
          <color rgb="FF125988"/>
        </top>
        <bottom style="thin">
          <color rgb="FF125988"/>
        </bottom>
      </border>
    </dxf>
    <dxf>
      <border diagonalUp="0" diagonalDown="0" outline="0">
        <left style="thin">
          <color rgb="FF125988"/>
        </left>
        <right style="thin">
          <color rgb="FF125988"/>
        </right>
        <top style="thin">
          <color rgb="FF125988"/>
        </top>
        <bottom style="thin">
          <color rgb="FF125988"/>
        </bottom>
      </border>
    </dxf>
    <dxf>
      <fill>
        <patternFill patternType="solid">
          <fgColor indexed="64"/>
          <bgColor theme="2" tint="-0.249977111117893"/>
        </patternFill>
      </fill>
      <border diagonalUp="0" diagonalDown="0" outline="0">
        <left style="thin">
          <color rgb="FF125988"/>
        </left>
        <right style="thin">
          <color rgb="FF125988"/>
        </right>
        <top style="thin">
          <color rgb="FF125988"/>
        </top>
        <bottom style="thin">
          <color rgb="FF125988"/>
        </bottom>
      </border>
    </dxf>
    <dxf>
      <alignment horizontal="general" vertical="bottom" textRotation="0" wrapText="1" indent="0" justifyLastLine="0" shrinkToFit="0" readingOrder="0"/>
      <border diagonalUp="0" diagonalDown="0" outline="0">
        <left style="thin">
          <color rgb="FF125988"/>
        </left>
        <right style="thin">
          <color rgb="FF125988"/>
        </right>
        <top style="thin">
          <color rgb="FF125988"/>
        </top>
        <bottom style="thin">
          <color rgb="FF125988"/>
        </bottom>
      </border>
    </dxf>
    <dxf>
      <fill>
        <patternFill patternType="solid">
          <fgColor indexed="64"/>
          <bgColor rgb="FF125988"/>
        </patternFill>
      </fill>
      <alignment horizontal="general" vertical="bottom" textRotation="0" wrapText="1" indent="0" justifyLastLine="0" shrinkToFit="0" readingOrder="0"/>
    </dxf>
    <dxf>
      <numFmt numFmtId="165" formatCode="0.0"/>
      <alignment horizontal="right"/>
      <border diagonalUp="0" diagonalDown="0">
        <left style="thin">
          <color rgb="FF125988"/>
        </left>
        <right style="thin">
          <color rgb="FF125988"/>
        </right>
        <top style="thin">
          <color rgb="FF125988"/>
        </top>
        <bottom style="thin">
          <color rgb="FF125988"/>
        </bottom>
        <vertical style="thin">
          <color rgb="FF125988"/>
        </vertical>
        <horizontal style="thin">
          <color rgb="FF125988"/>
        </horizontal>
      </border>
    </dxf>
    <dxf>
      <alignment horizontal="general" vertical="bottom" textRotation="0" wrapText="1" indent="0" justifyLastLine="0" shrinkToFit="0" readingOrder="0"/>
      <border diagonalUp="0" diagonalDown="0">
        <left style="thin">
          <color rgb="FF125988"/>
        </left>
        <right style="thin">
          <color rgb="FF125988"/>
        </right>
        <top style="thin">
          <color rgb="FF125988"/>
        </top>
        <bottom style="thin">
          <color rgb="FF125988"/>
        </bottom>
        <vertical style="thin">
          <color rgb="FF125988"/>
        </vertical>
        <horizontal style="thin">
          <color rgb="FF125988"/>
        </horizontal>
      </border>
    </dxf>
    <dxf>
      <fill>
        <patternFill patternType="solid">
          <fgColor indexed="64"/>
          <bgColor rgb="FF125988"/>
        </patternFill>
      </fill>
      <alignment horizontal="center"/>
    </dxf>
    <dxf>
      <font>
        <color rgb="FF006699"/>
      </font>
    </dxf>
  </dxfs>
  <tableStyles count="1" defaultTableStyle="TableStyleMedium2" defaultPivotStyle="PivotStyleLight16">
    <tableStyle name="Table Style 1" pivot="0" count="1" xr9:uid="{22E00AB3-A7D8-4D65-AF19-3FA5A939164E}">
      <tableStyleElement type="headerRow" dxfId="51"/>
    </tableStyle>
  </tableStyles>
  <colors>
    <mruColors>
      <color rgb="FF185983"/>
      <color rgb="FF006699"/>
      <color rgb="FFB486D1"/>
      <color rgb="FF9900CC"/>
      <color rgb="FFFF5050"/>
      <color rgb="FF00FFFF"/>
      <color rgb="FF33CCCC"/>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0FA2013-72F1-49F3-82F5-378A2F5D0874}" name="Table2" displayName="Table2" ref="A3:B20" totalsRowShown="0" headerRowDxfId="50">
  <autoFilter ref="A3:B20" xr:uid="{8EC8ACE9-B9D6-9244-903C-3CA0C75CDB13}"/>
  <tableColumns count="2">
    <tableColumn id="1" xr3:uid="{4355B455-2C69-4477-A27E-2F37B27A326C}" name="Risk Factors" dataDxfId="49"/>
    <tableColumn id="2" xr3:uid="{B3FE5AD5-F732-47E6-A0DC-5729894E3A62}" name="Value" dataDxfId="4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D2A6D2C-7D53-4CBC-8942-1424A14AE881}" name="Table3" displayName="Table3" ref="A23:D24" totalsRowShown="0" headerRowDxfId="47">
  <autoFilter ref="A23:D24" xr:uid="{2DAF26B6-C259-9947-9685-C3298AF76090}"/>
  <tableColumns count="4">
    <tableColumn id="1" xr3:uid="{0A6CE857-A6AF-4079-AF32-33383FC9FF8E}" name="Risk Status " dataDxfId="46"/>
    <tableColumn id="2" xr3:uid="{13CB0DAE-37D0-45B0-A6A0-5CF6748C547B}" name="Overall " dataDxfId="45">
      <calculatedColumnFormula>B5</calculatedColumnFormula>
    </tableColumn>
    <tableColumn id="3" xr3:uid="{E839E8EA-1EE5-4B98-B2B7-FF404E8CA450}" name="Extremely and Very Low Income Households _x000a_(0-50%AMI)" dataDxfId="44"/>
    <tableColumn id="4" xr3:uid="{9FF5DE2A-CD45-40E7-942E-1C0AB8F08A5B}" name="Low Income Households_x000a_(50-80% AMI)" dataDxfId="4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B238CF2-81FE-4037-A465-EAB65731E3AA}" name="Table4" displayName="Table4" ref="A27:E37" totalsRowShown="0" headerRowDxfId="42">
  <autoFilter ref="A27:E37" xr:uid="{3D997A86-0092-0B42-BAD8-04E27E0B467C}"/>
  <tableColumns count="5">
    <tableColumn id="1" xr3:uid="{94E2C33D-CA27-4AAF-82C3-74602F6902ED}" name="Demographic Related Inputs" dataDxfId="40" totalsRowDxfId="41"/>
    <tableColumn id="2" xr3:uid="{0758DA77-8410-43DD-9D23-179F8E39B5E7}" name="Percentage (2010 data*)" dataDxfId="38" totalsRowDxfId="39" dataCellStyle="Percent"/>
    <tableColumn id="3" xr3:uid="{DED914D2-CDAE-4A73-BBE8-C020115F61EB}" name="Percentage (2019 Data)" dataDxfId="36" totalsRowDxfId="37" dataCellStyle="Normal 3"/>
    <tableColumn id="6" xr3:uid="{3A0A89C4-318C-4897-AB07-FF46365B2750}" name="Percent Change_x000a_(2010 to 2019)" dataDxfId="35">
      <calculatedColumnFormula>(C28-#REF!)/#REF!</calculatedColumnFormula>
    </tableColumn>
    <tableColumn id="7" xr3:uid="{661B09F7-18DD-46D4-9E23-0016A7DE4627}" name="Change in terms of number of people_x000a_(2010 to 2019)" dataDxfId="33" totalsRowDxfId="34">
      <calculatedColumnFormula>C28-#REF!</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F1F6ED6E-A99C-4AED-8FFD-DA1FAB0CF1A2}" name="Table386163" displayName="Table386163" ref="A40:D42" totalsRowShown="0" headerRowDxfId="32">
  <autoFilter ref="A40:D42" xr:uid="{F1F6ED6E-A99C-4AED-8FFD-DA1FAB0CF1A2}"/>
  <tableColumns count="4">
    <tableColumn id="1" xr3:uid="{0ABF3998-1C1B-4C32-85DD-E2EF92F83E3E}" name="Income Inputs" dataDxfId="31" dataCellStyle="Hyperlink 2"/>
    <tableColumn id="4" xr3:uid="{BEB352B3-22A8-46B8-B57B-1B5B76397F82}" name="Income Amounts (2014)" dataDxfId="30" dataCellStyle="Normal 3"/>
    <tableColumn id="2" xr3:uid="{84F2100F-B8A1-491C-84A2-015ACBCB6D32}" name="_x000a_Income Amounts (2019)" dataDxfId="29" dataCellStyle="Normal 3">
      <calculatedColumnFormula>B9</calculatedColumnFormula>
    </tableColumn>
    <tableColumn id="5" xr3:uid="{DCEC595D-E39E-44C8-BBB7-33EA6199EBDD}" name="Percent Change_x000a_(2014-2019)" dataDxfId="28" dataCellStyle="Normal 3">
      <calculatedColumnFormula>(C41-B41)/B41</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F3F00E4-4A9D-D445-B604-5EA307C281E1}" name="Table65" displayName="Table65" ref="A45:E50" totalsRowShown="0" headerRowDxfId="27" dataCellStyle="Normal 3">
  <autoFilter ref="A45:E50" xr:uid="{3F3F00E4-4A9D-D445-B604-5EA307C281E1}"/>
  <tableColumns count="5">
    <tableColumn id="1" xr3:uid="{D223D476-90EC-EB40-B33F-013037164998}" name="Household Inputs" dataDxfId="26" dataCellStyle="Hyperlink 2"/>
    <tableColumn id="2" xr3:uid="{B57A814F-8EE1-604D-B135-6C32D53AECAB}" name="2010-2014 Data" dataDxfId="25" dataCellStyle="Normal 3"/>
    <tableColumn id="3" xr3:uid="{45EB72D7-4D89-E448-990E-9A47257A108F}" name="2015-2019 Data" dataDxfId="24" dataCellStyle="Normal 3"/>
    <tableColumn id="4" xr3:uid="{78102DA2-2389-0D4A-8985-047A63FF6077}" name="Percent Change" dataDxfId="23" dataCellStyle="Normal 3">
      <calculatedColumnFormula>(Table65[[#This Row],[2015-2019 Data]]-Table65[[#This Row],[2010-2014 Data]])/Table65[[#This Row],[2015-2019 Data]]</calculatedColumnFormula>
    </tableColumn>
    <tableColumn id="5" xr3:uid="{16027BEC-8C29-CA4D-876A-BA882B3F6B1B}" name="Change in terms of Number of Households (2014-2019)" dataDxfId="22" dataCellStyle="Normal 3">
      <calculatedColumnFormula>(Table65[[#This Row],[2015-2019 Data]]*C44)-(Table65[[#This Row],[2010-2014 Data]]*B44)</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8C136691-7B65-404A-A378-44C317C7BAC8}" name="Table55" displayName="Table55" ref="A26:B28" totalsRowShown="0" headerRowDxfId="9">
  <autoFilter ref="A26:B28" xr:uid="{8C136691-7B65-404A-A378-44C317C7BAC8}"/>
  <tableColumns count="2">
    <tableColumn id="1" xr3:uid="{98BC4628-C4D3-7842-B641-9666B85F5ACC}" name="Prompt" dataDxfId="8"/>
    <tableColumn id="2" xr3:uid="{2053E87E-A3A5-314E-B5C6-27DAF6990D09}" name="Respons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CBEB2F-6F98-4CE2-A9EA-BEBB24013941}" name="Table1" displayName="Table1" ref="A18:C23" totalsRowShown="0" headerRowDxfId="7">
  <autoFilter ref="A18:C23" xr:uid="{DBCBEB2F-6F98-4CE2-A9EA-BEBB24013941}"/>
  <tableColumns count="3">
    <tableColumn id="1" xr3:uid="{04FEFD48-DDFD-4270-8105-31710ED27937}" name="Name of Adopted or Proposed Policy/Program" dataDxfId="6"/>
    <tableColumn id="3" xr3:uid="{8D16A014-4636-4E43-AFF3-9B4F839F3AAA}" name="Short Description of Policy/Program" dataDxfId="5"/>
    <tableColumn id="4" xr3:uid="{A4F28EA4-DCCB-428E-B26F-ACAAE188B543}" name="Name and/or Link to Document"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E11618D-3A67-4E19-B827-47F38390753D}" name="Table5" displayName="Table5" ref="A3:C15" totalsRowShown="0" headerRowDxfId="3" tableBorderDxfId="2" headerRowCellStyle="Normal 3">
  <autoFilter ref="A3:C15" xr:uid="{EE11618D-3A67-4E19-B827-47F38390753D}"/>
  <tableColumns count="3">
    <tableColumn id="1" xr3:uid="{793A62DC-17C1-4A34-AC2C-F91EDDE616E0}" name="Change indicator"/>
    <tableColumn id="2" xr3:uid="{41049CC1-9D5C-4450-8788-D75274CD0C50}" name="Summary" dataDxfId="1" dataCellStyle="Normal 3"/>
    <tableColumn id="3" xr3:uid="{6DD9624D-FD99-48A2-9F17-99379EB583F5}" name="Why we think this indicator is significant related to displace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2.bin"/><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CF8B-AEE0-4439-BBB3-6E3D37E9A1F3}">
  <dimension ref="A1:A74"/>
  <sheetViews>
    <sheetView workbookViewId="0">
      <selection activeCell="A18" sqref="A18"/>
    </sheetView>
  </sheetViews>
  <sheetFormatPr defaultColWidth="8.85546875" defaultRowHeight="14.25"/>
  <cols>
    <col min="1" max="1" width="109.42578125" style="1" customWidth="1"/>
  </cols>
  <sheetData>
    <row r="1" spans="1:1" ht="18.75">
      <c r="A1" s="2" t="s">
        <v>0</v>
      </c>
    </row>
    <row r="2" spans="1:1" ht="82.5" customHeight="1">
      <c r="A2" s="73" t="s">
        <v>1</v>
      </c>
    </row>
    <row r="3" spans="1:1" ht="77.25" customHeight="1">
      <c r="A3" s="73" t="s">
        <v>2</v>
      </c>
    </row>
    <row r="4" spans="1:1" ht="90" customHeight="1">
      <c r="A4" s="1" t="s">
        <v>3</v>
      </c>
    </row>
    <row r="5" spans="1:1" ht="70.5" customHeight="1">
      <c r="A5" s="1" t="s">
        <v>4</v>
      </c>
    </row>
    <row r="7" spans="1:1" ht="18">
      <c r="A7" s="2"/>
    </row>
    <row r="8" spans="1:1" ht="15.75">
      <c r="A8" s="71"/>
    </row>
    <row r="9" spans="1:1" ht="15.75">
      <c r="A9" s="71"/>
    </row>
    <row r="10" spans="1:1" ht="15.75">
      <c r="A10" s="71"/>
    </row>
    <row r="11" spans="1:1" ht="15.75">
      <c r="A11" s="71"/>
    </row>
    <row r="12" spans="1:1" ht="15.75">
      <c r="A12" s="71"/>
    </row>
    <row r="13" spans="1:1" ht="15.75">
      <c r="A13" s="71"/>
    </row>
    <row r="14" spans="1:1" ht="15.75">
      <c r="A14" s="71"/>
    </row>
    <row r="15" spans="1:1" ht="15.75">
      <c r="A15" s="71"/>
    </row>
    <row r="17" spans="1:1" ht="18">
      <c r="A17" s="2"/>
    </row>
    <row r="18" spans="1:1" ht="15.75">
      <c r="A18" s="71"/>
    </row>
    <row r="19" spans="1:1" ht="15.75">
      <c r="A19" s="71"/>
    </row>
    <row r="20" spans="1:1" ht="15.75">
      <c r="A20" s="71"/>
    </row>
    <row r="21" spans="1:1" ht="15.75">
      <c r="A21" s="71"/>
    </row>
    <row r="22" spans="1:1" ht="15.75">
      <c r="A22" s="71"/>
    </row>
    <row r="23" spans="1:1" ht="15.75">
      <c r="A23" s="71"/>
    </row>
    <row r="24" spans="1:1" ht="15.75">
      <c r="A24" s="71"/>
    </row>
    <row r="25" spans="1:1" ht="15.75">
      <c r="A25" s="71"/>
    </row>
    <row r="26" spans="1:1" ht="15.75">
      <c r="A26" s="71"/>
    </row>
    <row r="27" spans="1:1" ht="15.75">
      <c r="A27" s="71"/>
    </row>
    <row r="28" spans="1:1" ht="15.75">
      <c r="A28" s="71"/>
    </row>
    <row r="29" spans="1:1" ht="15.75">
      <c r="A29" s="71"/>
    </row>
    <row r="30" spans="1:1" ht="15.75">
      <c r="A30" s="71"/>
    </row>
    <row r="32" spans="1:1" ht="18">
      <c r="A32" s="2"/>
    </row>
    <row r="33" spans="1:1" ht="15.75">
      <c r="A33" s="71"/>
    </row>
    <row r="34" spans="1:1" ht="15.75">
      <c r="A34" s="71"/>
    </row>
    <row r="35" spans="1:1" ht="15.75">
      <c r="A35" s="71"/>
    </row>
    <row r="36" spans="1:1" ht="15.75">
      <c r="A36" s="71"/>
    </row>
    <row r="37" spans="1:1" ht="15.75">
      <c r="A37" s="71"/>
    </row>
    <row r="38" spans="1:1" ht="15.75">
      <c r="A38" s="71"/>
    </row>
    <row r="39" spans="1:1" ht="15.75">
      <c r="A39" s="71"/>
    </row>
    <row r="40" spans="1:1" ht="15.75">
      <c r="A40" s="71"/>
    </row>
    <row r="41" spans="1:1" ht="15.75">
      <c r="A41" s="71"/>
    </row>
    <row r="42" spans="1:1" ht="18">
      <c r="A42" s="2"/>
    </row>
    <row r="43" spans="1:1" ht="15.75">
      <c r="A43" s="71"/>
    </row>
    <row r="44" spans="1:1" ht="15.75">
      <c r="A44" s="71"/>
    </row>
    <row r="45" spans="1:1" ht="15.75">
      <c r="A45" s="71"/>
    </row>
    <row r="46" spans="1:1" ht="15.75">
      <c r="A46" s="71"/>
    </row>
    <row r="47" spans="1:1" ht="15.75">
      <c r="A47" s="71"/>
    </row>
    <row r="48" spans="1:1" ht="15.75">
      <c r="A48" s="71"/>
    </row>
    <row r="49" spans="1:1" ht="15.75">
      <c r="A49" s="71"/>
    </row>
    <row r="50" spans="1:1" ht="15.75">
      <c r="A50" s="71"/>
    </row>
    <row r="51" spans="1:1" ht="15.75">
      <c r="A51" s="71"/>
    </row>
    <row r="52" spans="1:1" ht="15.75">
      <c r="A52" s="71"/>
    </row>
    <row r="53" spans="1:1" ht="15.75">
      <c r="A53" s="71"/>
    </row>
    <row r="54" spans="1:1" ht="15.75">
      <c r="A54" s="71"/>
    </row>
    <row r="55" spans="1:1" ht="15.75">
      <c r="A55" s="71"/>
    </row>
    <row r="56" spans="1:1" ht="15.75">
      <c r="A56" s="71"/>
    </row>
    <row r="57" spans="1:1" ht="15.75">
      <c r="A57" s="71"/>
    </row>
    <row r="59" spans="1:1" ht="18">
      <c r="A59" s="2"/>
    </row>
    <row r="60" spans="1:1" ht="15.75">
      <c r="A60" s="71"/>
    </row>
    <row r="61" spans="1:1" ht="15.75">
      <c r="A61" s="71"/>
    </row>
    <row r="62" spans="1:1" ht="15.75">
      <c r="A62" s="71"/>
    </row>
    <row r="63" spans="1:1" ht="15.75">
      <c r="A63" s="71"/>
    </row>
    <row r="64" spans="1:1" ht="15.75">
      <c r="A64" s="71"/>
    </row>
    <row r="65" spans="1:1" ht="15.75">
      <c r="A65" s="71"/>
    </row>
    <row r="66" spans="1:1" ht="15.75">
      <c r="A66" s="71"/>
    </row>
    <row r="67" spans="1:1" ht="15.75">
      <c r="A67" s="71"/>
    </row>
    <row r="68" spans="1:1" ht="15.75">
      <c r="A68" s="71"/>
    </row>
    <row r="69" spans="1:1" ht="15.75">
      <c r="A69" s="71"/>
    </row>
    <row r="70" spans="1:1" ht="15.75">
      <c r="A70" s="71"/>
    </row>
    <row r="71" spans="1:1" ht="15.75">
      <c r="A71" s="71"/>
    </row>
    <row r="72" spans="1:1" ht="15.75">
      <c r="A72" s="71"/>
    </row>
    <row r="73" spans="1:1" ht="15.75">
      <c r="A73" s="71"/>
    </row>
    <row r="74" spans="1:1" ht="15.75">
      <c r="A74" s="71"/>
    </row>
  </sheetData>
  <sheetProtection algorithmName="SHA-512" hashValue="DRgNf/PrUxF616Qka7zAtiw1rR6ys27EjacJ6EvmqZbdU3ZLPORp0ZFpDweyFSbkfIyeHKmVO+5ImLG4J6Rv5w==" saltValue="CvCYp5xtwpOanwjlRW/HF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68A15-6E5F-492E-84CC-408BCCF37945}">
  <dimension ref="A1:P68"/>
  <sheetViews>
    <sheetView tabSelected="1" topLeftCell="A26" zoomScaleNormal="100" workbookViewId="0">
      <selection activeCell="B48" sqref="B48"/>
    </sheetView>
  </sheetViews>
  <sheetFormatPr defaultColWidth="11.7109375" defaultRowHeight="15.75" customHeight="1"/>
  <cols>
    <col min="1" max="1" width="44.42578125" style="16" customWidth="1"/>
    <col min="2" max="2" width="24" style="4" customWidth="1"/>
    <col min="3" max="3" width="30" style="4" customWidth="1"/>
    <col min="4" max="4" width="27.85546875" style="4" customWidth="1"/>
    <col min="5" max="5" width="29.28515625" style="4" customWidth="1"/>
    <col min="6" max="6" width="20.42578125" style="4" customWidth="1"/>
    <col min="7" max="7" width="23.85546875" style="4" customWidth="1"/>
    <col min="8" max="8" width="23" style="4" customWidth="1"/>
    <col min="9" max="16384" width="11.7109375" style="4"/>
  </cols>
  <sheetData>
    <row r="1" spans="1:3" ht="19.5" customHeight="1">
      <c r="A1" s="57" t="s">
        <v>5</v>
      </c>
      <c r="B1" s="4" t="s">
        <v>6</v>
      </c>
    </row>
    <row r="2" spans="1:3" ht="32.1" customHeight="1">
      <c r="A2" s="5" t="s">
        <v>7</v>
      </c>
    </row>
    <row r="3" spans="1:3">
      <c r="A3" s="6" t="s">
        <v>8</v>
      </c>
      <c r="B3" s="7" t="s">
        <v>9</v>
      </c>
    </row>
    <row r="4" spans="1:3">
      <c r="A4" s="8" t="s">
        <v>10</v>
      </c>
      <c r="B4" s="9"/>
    </row>
    <row r="5" spans="1:3">
      <c r="A5" s="8" t="s">
        <v>11</v>
      </c>
      <c r="B5" s="24"/>
    </row>
    <row r="6" spans="1:3">
      <c r="A6" s="8" t="s">
        <v>12</v>
      </c>
      <c r="B6" s="58"/>
    </row>
    <row r="7" spans="1:3">
      <c r="A7" s="8" t="s">
        <v>13</v>
      </c>
      <c r="B7" s="9"/>
    </row>
    <row r="8" spans="1:3">
      <c r="A8" s="8" t="s">
        <v>14</v>
      </c>
      <c r="B8" s="19"/>
    </row>
    <row r="9" spans="1:3">
      <c r="A9" s="8" t="s">
        <v>15</v>
      </c>
      <c r="B9" s="11"/>
      <c r="C9" s="4" t="s">
        <v>6</v>
      </c>
    </row>
    <row r="10" spans="1:3">
      <c r="A10" s="8" t="s">
        <v>16</v>
      </c>
      <c r="B10" s="10"/>
    </row>
    <row r="11" spans="1:3">
      <c r="A11" s="8" t="s">
        <v>17</v>
      </c>
      <c r="B11" s="19"/>
    </row>
    <row r="12" spans="1:3">
      <c r="A12" s="8" t="s">
        <v>18</v>
      </c>
      <c r="B12" s="19"/>
    </row>
    <row r="13" spans="1:3">
      <c r="A13" s="8" t="s">
        <v>19</v>
      </c>
      <c r="B13" s="19"/>
    </row>
    <row r="14" spans="1:3">
      <c r="A14" s="8" t="s">
        <v>20</v>
      </c>
      <c r="B14" s="19"/>
    </row>
    <row r="15" spans="1:3">
      <c r="A15" s="8" t="s">
        <v>21</v>
      </c>
      <c r="B15" s="19"/>
    </row>
    <row r="16" spans="1:3">
      <c r="A16" s="8" t="s">
        <v>22</v>
      </c>
      <c r="B16" s="19"/>
    </row>
    <row r="17" spans="1:16">
      <c r="A17" s="8" t="s">
        <v>23</v>
      </c>
      <c r="B17" s="11"/>
    </row>
    <row r="18" spans="1:16">
      <c r="A18" s="8" t="s">
        <v>24</v>
      </c>
      <c r="B18" s="10"/>
    </row>
    <row r="19" spans="1:16" ht="31.5">
      <c r="A19" s="8" t="s">
        <v>25</v>
      </c>
      <c r="B19" s="25"/>
    </row>
    <row r="20" spans="1:16" ht="47.25">
      <c r="A20" s="8" t="s">
        <v>26</v>
      </c>
      <c r="B20" s="36">
        <f>100%-B8</f>
        <v>1</v>
      </c>
    </row>
    <row r="21" spans="1:16" ht="16.5" customHeight="1">
      <c r="A21" s="59" t="s">
        <v>27</v>
      </c>
      <c r="B21" s="72"/>
    </row>
    <row r="22" spans="1:16" ht="47.1" customHeight="1">
      <c r="A22" s="12" t="s">
        <v>28</v>
      </c>
      <c r="L22"/>
      <c r="M22"/>
      <c r="N22"/>
      <c r="O22"/>
      <c r="P22"/>
    </row>
    <row r="23" spans="1:16" ht="47.25">
      <c r="A23" s="13" t="s">
        <v>29</v>
      </c>
      <c r="B23" s="13" t="s">
        <v>30</v>
      </c>
      <c r="C23" s="13" t="s">
        <v>31</v>
      </c>
      <c r="D23" s="13" t="s">
        <v>32</v>
      </c>
      <c r="K23"/>
      <c r="L23"/>
      <c r="M23"/>
      <c r="N23"/>
      <c r="O23"/>
    </row>
    <row r="24" spans="1:16" ht="92.1" customHeight="1">
      <c r="A24" s="8" t="s">
        <v>33</v>
      </c>
      <c r="B24" s="35">
        <f>B5</f>
        <v>0</v>
      </c>
      <c r="C24" s="14"/>
      <c r="D24" s="14"/>
      <c r="K24"/>
      <c r="L24"/>
      <c r="M24"/>
      <c r="N24"/>
      <c r="O24"/>
    </row>
    <row r="25" spans="1:16" ht="18.75" customHeight="1">
      <c r="A25" s="59" t="s">
        <v>34</v>
      </c>
      <c r="B25"/>
      <c r="C25"/>
      <c r="D25"/>
      <c r="E25"/>
      <c r="F25"/>
      <c r="G25"/>
      <c r="H25"/>
      <c r="I25"/>
      <c r="J25"/>
      <c r="K25"/>
      <c r="L25"/>
      <c r="M25"/>
      <c r="N25"/>
      <c r="O25"/>
      <c r="P25"/>
    </row>
    <row r="26" spans="1:16" ht="33" customHeight="1">
      <c r="A26" s="12" t="s">
        <v>35</v>
      </c>
      <c r="L26"/>
      <c r="M26"/>
      <c r="N26"/>
      <c r="O26"/>
      <c r="P26"/>
    </row>
    <row r="27" spans="1:16" ht="57" customHeight="1">
      <c r="A27" s="15" t="s">
        <v>36</v>
      </c>
      <c r="B27" s="15" t="s">
        <v>37</v>
      </c>
      <c r="C27" s="15" t="s">
        <v>38</v>
      </c>
      <c r="D27" s="13" t="s">
        <v>39</v>
      </c>
      <c r="E27" s="13" t="s">
        <v>40</v>
      </c>
      <c r="L27"/>
      <c r="M27"/>
      <c r="N27"/>
      <c r="O27"/>
      <c r="P27"/>
    </row>
    <row r="28" spans="1:16" ht="24" customHeight="1">
      <c r="A28" s="28" t="s">
        <v>41</v>
      </c>
      <c r="B28" s="81"/>
      <c r="C28" s="31">
        <f>$B$6</f>
        <v>0</v>
      </c>
      <c r="D28" s="32" t="e">
        <f>((C28- B28)/B28)</f>
        <v>#DIV/0!</v>
      </c>
      <c r="E28" s="33">
        <f>Table4[[#This Row],[Percentage (2019 Data)]]-Table4[[#This Row],[Percentage (2010 data*)]]</f>
        <v>0</v>
      </c>
      <c r="L28"/>
      <c r="M28"/>
      <c r="N28"/>
      <c r="O28"/>
      <c r="P28"/>
    </row>
    <row r="29" spans="1:16">
      <c r="A29" s="14" t="s">
        <v>42</v>
      </c>
      <c r="B29" s="82"/>
      <c r="C29" s="34">
        <f>$B$12</f>
        <v>0</v>
      </c>
      <c r="D29" s="34">
        <f>Table4[[#This Row],[Percentage (2019 Data)]]-Table4[[#This Row],[Percentage (2010 data*)]]</f>
        <v>0</v>
      </c>
      <c r="E29" s="35">
        <f>($C$28*Table4[[#This Row],[Percentage (2019 Data)]])-(Table4[[#This Row],[Percentage (2010 data*)]]*$B$28)</f>
        <v>0</v>
      </c>
      <c r="F29" s="26"/>
      <c r="L29"/>
      <c r="M29"/>
      <c r="N29"/>
      <c r="O29"/>
      <c r="P29"/>
    </row>
    <row r="30" spans="1:16">
      <c r="A30" s="14" t="s">
        <v>43</v>
      </c>
      <c r="B30" s="82"/>
      <c r="C30" s="34">
        <f>$B$13</f>
        <v>0</v>
      </c>
      <c r="D30" s="34">
        <f>Table4[[#This Row],[Percentage (2019 Data)]]-Table4[[#This Row],[Percentage (2010 data*)]]</f>
        <v>0</v>
      </c>
      <c r="E30" s="35">
        <f>($C$28*Table4[[#This Row],[Percentage (2019 Data)]])-(Table4[[#This Row],[Percentage (2010 data*)]]*$B$28)</f>
        <v>0</v>
      </c>
      <c r="L30"/>
      <c r="M30"/>
      <c r="N30"/>
      <c r="O30"/>
      <c r="P30"/>
    </row>
    <row r="31" spans="1:16">
      <c r="A31" s="14" t="s">
        <v>44</v>
      </c>
      <c r="B31" s="82"/>
      <c r="C31" s="36" t="s">
        <v>45</v>
      </c>
      <c r="D31" s="36" t="s">
        <v>45</v>
      </c>
      <c r="E31" s="36" t="s">
        <v>45</v>
      </c>
    </row>
    <row r="32" spans="1:16">
      <c r="A32" s="14" t="s">
        <v>46</v>
      </c>
      <c r="B32" s="82"/>
      <c r="C32" s="36" t="s">
        <v>45</v>
      </c>
      <c r="D32" s="36" t="s">
        <v>45</v>
      </c>
      <c r="E32" s="36" t="s">
        <v>45</v>
      </c>
    </row>
    <row r="33" spans="1:6">
      <c r="A33" s="14" t="s">
        <v>47</v>
      </c>
      <c r="B33" s="82"/>
      <c r="C33" s="36" t="s">
        <v>45</v>
      </c>
      <c r="D33" s="36" t="s">
        <v>45</v>
      </c>
      <c r="E33" s="36" t="s">
        <v>45</v>
      </c>
    </row>
    <row r="34" spans="1:6">
      <c r="A34" s="14" t="s">
        <v>48</v>
      </c>
      <c r="B34" s="82"/>
      <c r="C34" s="34">
        <f>$B$15</f>
        <v>0</v>
      </c>
      <c r="D34" s="34">
        <f>Table4[[#This Row],[Percentage (2019 Data)]]-Table4[[#This Row],[Percentage (2010 data*)]]</f>
        <v>0</v>
      </c>
      <c r="E34" s="35">
        <f>($C$28*Table4[[#This Row],[Percentage (2019 Data)]])-(Table4[[#This Row],[Percentage (2010 data*)]]*$B$28)</f>
        <v>0</v>
      </c>
    </row>
    <row r="35" spans="1:6">
      <c r="A35" s="14" t="s">
        <v>49</v>
      </c>
      <c r="B35" s="82"/>
      <c r="C35" s="36" t="s">
        <v>45</v>
      </c>
      <c r="D35" s="36" t="s">
        <v>45</v>
      </c>
      <c r="E35" s="36" t="s">
        <v>45</v>
      </c>
    </row>
    <row r="36" spans="1:6">
      <c r="A36" s="14" t="s">
        <v>50</v>
      </c>
      <c r="B36" s="61">
        <f>1-B29-B30-B31-B32-B33-B34-B35</f>
        <v>1</v>
      </c>
      <c r="C36" s="34">
        <f>$B$14</f>
        <v>0</v>
      </c>
      <c r="D36" s="34">
        <f>Table4[[#This Row],[Percentage (2019 Data)]]-Table4[[#This Row],[Percentage (2010 data*)]]</f>
        <v>-1</v>
      </c>
      <c r="E36" s="35">
        <f>($C$28*Table4[[#This Row],[Percentage (2019 Data)]])-(Table4[[#This Row],[Percentage (2010 data*)]]*$B$28)</f>
        <v>0</v>
      </c>
    </row>
    <row r="37" spans="1:6">
      <c r="A37" s="17" t="s">
        <v>51</v>
      </c>
      <c r="B37" s="60">
        <f>SUM(B31,B33,B35)</f>
        <v>0</v>
      </c>
      <c r="C37" s="61">
        <f>$B$16</f>
        <v>0</v>
      </c>
      <c r="D37" s="34">
        <f>Table4[[#This Row],[Percentage (2019 Data)]]-Table4[[#This Row],[Percentage (2010 data*)]]</f>
        <v>0</v>
      </c>
      <c r="E37" s="35">
        <f>($C$28*Table4[[#This Row],[Percentage (2019 Data)]])-(Table4[[#This Row],[Percentage (2010 data*)]]*$B$28)</f>
        <v>0</v>
      </c>
    </row>
    <row r="38" spans="1:6" ht="18" customHeight="1">
      <c r="A38" s="62" t="s">
        <v>52</v>
      </c>
      <c r="B38" s="4" t="s">
        <v>6</v>
      </c>
      <c r="E38" s="4" t="s">
        <v>53</v>
      </c>
    </row>
    <row r="39" spans="1:6" ht="21.75" customHeight="1">
      <c r="A39" s="12" t="s">
        <v>54</v>
      </c>
      <c r="E39" s="80"/>
      <c r="F39" s="56"/>
    </row>
    <row r="40" spans="1:6" ht="50.25" customHeight="1">
      <c r="A40" s="20" t="s">
        <v>55</v>
      </c>
      <c r="B40" s="20" t="s">
        <v>56</v>
      </c>
      <c r="C40" s="20" t="s">
        <v>57</v>
      </c>
      <c r="D40" s="20" t="s">
        <v>58</v>
      </c>
    </row>
    <row r="41" spans="1:6">
      <c r="A41" s="21" t="s">
        <v>59</v>
      </c>
      <c r="B41" s="27"/>
      <c r="C41" s="29">
        <f t="shared" ref="C41" si="0">B9</f>
        <v>0</v>
      </c>
      <c r="D41" s="30" t="e">
        <f>(C41-B41)/B41</f>
        <v>#DIV/0!</v>
      </c>
    </row>
    <row r="42" spans="1:6">
      <c r="A42" s="22" t="s">
        <v>60</v>
      </c>
      <c r="B42" s="27"/>
      <c r="C42" s="23"/>
      <c r="D42" s="30" t="e">
        <f>(C42-B42)/B42</f>
        <v>#DIV/0!</v>
      </c>
    </row>
    <row r="43" spans="1:6" ht="18.75" customHeight="1">
      <c r="A43" s="44" t="s">
        <v>61</v>
      </c>
      <c r="B43" s="39"/>
      <c r="C43" s="40"/>
      <c r="D43" s="40"/>
    </row>
    <row r="44" spans="1:6" ht="18">
      <c r="A44" s="42" t="s">
        <v>62</v>
      </c>
      <c r="B44" s="39"/>
      <c r="C44" s="40"/>
      <c r="D44" s="40"/>
    </row>
    <row r="45" spans="1:6" ht="31.5">
      <c r="A45" s="41" t="s">
        <v>63</v>
      </c>
      <c r="B45" s="63" t="s">
        <v>64</v>
      </c>
      <c r="C45" s="64" t="s">
        <v>65</v>
      </c>
      <c r="D45" s="64" t="s">
        <v>66</v>
      </c>
      <c r="E45" s="65" t="s">
        <v>67</v>
      </c>
    </row>
    <row r="46" spans="1:6">
      <c r="A46" s="43" t="s">
        <v>68</v>
      </c>
      <c r="B46" s="66">
        <f>B48+B47</f>
        <v>0</v>
      </c>
      <c r="C46" s="67">
        <f>$B$7</f>
        <v>0</v>
      </c>
      <c r="D46" s="34" t="e">
        <f>(Table65[[#This Row],[2015-2019 Data]]-Table65[[#This Row],[2010-2014 Data]])/Table65[[#This Row],[2010-2014 Data]]</f>
        <v>#DIV/0!</v>
      </c>
      <c r="E46" s="55">
        <f>Table65[[#This Row],[2015-2019 Data]]-Table65[[#This Row],[2010-2014 Data]]</f>
        <v>0</v>
      </c>
    </row>
    <row r="47" spans="1:6">
      <c r="A47" s="43" t="s">
        <v>69</v>
      </c>
      <c r="B47" s="14"/>
      <c r="C47" s="14"/>
      <c r="D47" s="34" t="e">
        <f>(Table65[[#This Row],[2015-2019 Data]]-Table65[[#This Row],[2010-2014 Data]])/Table65[[#This Row],[2010-2014 Data]]</f>
        <v>#DIV/0!</v>
      </c>
      <c r="E47" s="55">
        <f>Table65[[#This Row],[2015-2019 Data]]-Table65[[#This Row],[2010-2014 Data]]</f>
        <v>0</v>
      </c>
      <c r="F47" s="56"/>
    </row>
    <row r="48" spans="1:6">
      <c r="A48" s="43" t="s">
        <v>70</v>
      </c>
      <c r="B48" s="14"/>
      <c r="C48" s="14"/>
      <c r="D48" s="34" t="e">
        <f>(Table65[[#This Row],[2015-2019 Data]]-Table65[[#This Row],[2010-2014 Data]])/Table65[[#This Row],[2010-2014 Data]]</f>
        <v>#DIV/0!</v>
      </c>
      <c r="E48" s="55">
        <f>Table65[[#This Row],[2015-2019 Data]]-Table65[[#This Row],[2010-2014 Data]]</f>
        <v>0</v>
      </c>
    </row>
    <row r="49" spans="1:6">
      <c r="A49" s="43" t="s">
        <v>71</v>
      </c>
      <c r="B49" s="83"/>
      <c r="C49" s="83"/>
      <c r="D49" s="68">
        <f>Table65[[#This Row],[2015-2019 Data]]-Table65[[#This Row],[2010-2014 Data]]</f>
        <v>0</v>
      </c>
      <c r="E49" s="55">
        <f>(Table65[[#This Row],[2015-2019 Data]]*C47)-(Table65[[#This Row],[2010-2014 Data]]*B47)</f>
        <v>0</v>
      </c>
    </row>
    <row r="50" spans="1:6">
      <c r="A50" s="43" t="s">
        <v>72</v>
      </c>
      <c r="B50" s="83"/>
      <c r="C50" s="83"/>
      <c r="D50" s="68">
        <f>Table65[[#This Row],[2015-2019 Data]]-Table65[[#This Row],[2010-2014 Data]]</f>
        <v>0</v>
      </c>
      <c r="E50" s="55">
        <f>(Table65[[#This Row],[2015-2019 Data]]*C48)-(Table65[[#This Row],[2010-2014 Data]]*B48)</f>
        <v>0</v>
      </c>
    </row>
    <row r="51" spans="1:6">
      <c r="A51" s="18"/>
      <c r="F51" s="56"/>
    </row>
    <row r="52" spans="1:6" ht="20.100000000000001" customHeight="1"/>
    <row r="53" spans="1:6">
      <c r="D53" s="56"/>
    </row>
    <row r="54" spans="1:6">
      <c r="D54" s="56"/>
    </row>
    <row r="55" spans="1:6"/>
    <row r="56" spans="1:6"/>
    <row r="57" spans="1:6"/>
    <row r="58" spans="1:6"/>
    <row r="59" spans="1:6">
      <c r="D59" s="16"/>
    </row>
    <row r="60" spans="1:6"/>
    <row r="64" spans="1:6"/>
    <row r="68"/>
  </sheetData>
  <sheetProtection algorithmName="SHA-512" hashValue="HuRheQQR7IQ+kGzaa/UdUhKkAUfDv3vBgiU1CAJJb5PPqxf5plhNtUumqaVCM7V1KUEINr+2f5Y86fMGUT2T+Q==" saltValue="tldpeQ2hkMHcQvEe35wnVw==" spinCount="100000" sheet="1" objects="1" scenarios="1"/>
  <protectedRanges>
    <protectedRange sqref="B4:B19" name="Range1"/>
    <protectedRange sqref="C24:D24" name="Range2"/>
    <protectedRange sqref="B28:B35" name="Range3"/>
    <protectedRange sqref="B41:B42" name="Range4"/>
    <protectedRange sqref="C42" name="Range5"/>
    <protectedRange sqref="B47:C50" name="Range6"/>
    <protectedRange sqref="A1" name="Range7"/>
    <protectedRange sqref="A21" name="Range8"/>
    <protectedRange sqref="A25" name="Range9"/>
    <protectedRange sqref="A38" name="Range10"/>
    <protectedRange sqref="A43" name="Range11"/>
    <protectedRange sqref="A1:A2" name="Range12"/>
    <protectedRange sqref="A21:A22" name="Range13"/>
    <protectedRange sqref="A25:A26" name="Range14"/>
    <protectedRange sqref="A38:A39" name="Range15"/>
    <protectedRange sqref="A2" name="Range16"/>
  </protectedRanges>
  <phoneticPr fontId="5" type="noConversion"/>
  <dataValidations count="5">
    <dataValidation type="custom" allowBlank="1" showInputMessage="1" showErrorMessage="1" sqref="C29:C30 B34:C34 C36 B28:B33 B35 B41:B42 B47:C50 C42" xr:uid="{F6FF66B7-45EF-4ECF-BB93-E4D38D24A505}">
      <formula1>ISNUMBER(B28)</formula1>
    </dataValidation>
    <dataValidation type="list" allowBlank="1" showInputMessage="1" showErrorMessage="1" sqref="C24:D24" xr:uid="{8B404399-E2C4-49D0-A87B-D171AA511B3F}">
      <formula1>"Low Data Quality, Lower Risk, At Risk, Elevated Displacement, High Displacement, Extreme Displacement"</formula1>
    </dataValidation>
    <dataValidation type="custom" allowBlank="1" showInputMessage="1" showErrorMessage="1" errorTitle="Not a number" error="Error. Please input a number in this cell with no other characters." sqref="B19:B20 B4 B6:B17" xr:uid="{81797786-715E-4FA4-876E-CBC75E106F01}">
      <formula1>ISNUMBER(B4)</formula1>
    </dataValidation>
    <dataValidation type="list" allowBlank="1" showInputMessage="1" showErrorMessage="1" sqref="B18" xr:uid="{09B8D8DD-97ED-4304-B4FB-0DCE539B02B6}">
      <formula1>"Yes, No"</formula1>
    </dataValidation>
    <dataValidation type="list" allowBlank="1" showInputMessage="1" showErrorMessage="1" sqref="B5" xr:uid="{3947C259-762E-499F-A35C-081F19116A98}">
      <formula1>"Low Data Quality, Lower Displacement Risk, At Risk, 1 Income Group, 2 Income Groups"</formula1>
    </dataValidation>
  </dataValidations>
  <pageMargins left="0.7" right="0.7" top="0.75" bottom="0.75" header="0.3" footer="0.3"/>
  <pageSetup orientation="portrait" r:id="rId1"/>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19D9F-4741-4358-9BFC-219E1A184CD8}">
  <dimension ref="A1:F30"/>
  <sheetViews>
    <sheetView zoomScale="130" zoomScaleNormal="130" workbookViewId="0">
      <selection activeCell="B6" sqref="B6"/>
    </sheetView>
  </sheetViews>
  <sheetFormatPr defaultColWidth="8.85546875" defaultRowHeight="14.25"/>
  <cols>
    <col min="1" max="1" width="38.7109375" customWidth="1"/>
    <col min="2" max="2" width="73.42578125" customWidth="1"/>
    <col min="3" max="3" width="77.140625" customWidth="1"/>
    <col min="4" max="4" width="38.28515625" customWidth="1"/>
    <col min="5" max="5" width="9.85546875" customWidth="1"/>
  </cols>
  <sheetData>
    <row r="1" spans="1:6" ht="17.25" customHeight="1">
      <c r="A1" s="78" t="s">
        <v>73</v>
      </c>
    </row>
    <row r="2" spans="1:6" ht="18">
      <c r="A2" s="3" t="s">
        <v>74</v>
      </c>
    </row>
    <row r="3" spans="1:6" ht="29.1" customHeight="1">
      <c r="A3" s="52" t="s">
        <v>75</v>
      </c>
      <c r="B3" s="53" t="s">
        <v>76</v>
      </c>
      <c r="C3" s="54" t="s">
        <v>77</v>
      </c>
    </row>
    <row r="4" spans="1:6" ht="57.4">
      <c r="A4" s="69" t="s">
        <v>78</v>
      </c>
      <c r="B4" s="69" t="str">
        <f>IF(MAX(ABS('Displacement Related Data'!D29),ABS('Displacement Related Data'!D30),ABS('Displacement Related Data'!D34),ABS('Displacement Related Data'!D36), ABS('Displacement Related Data'!D37))&gt;=0.05,"Notable Change in one or more demographic category", "No Notable Change")</f>
        <v>Notable Change in one or more demographic category</v>
      </c>
      <c r="C4" s="51" t="s">
        <v>79</v>
      </c>
    </row>
    <row r="5" spans="1:6" ht="43.15">
      <c r="A5" s="69" t="s">
        <v>80</v>
      </c>
      <c r="B5" s="69" t="e">
        <f>IF(ABS('Displacement Related Data'!D28)&gt;=0.05,"Notable Change in Total Population", "No Notable Change")</f>
        <v>#DIV/0!</v>
      </c>
      <c r="C5" s="51" t="s">
        <v>81</v>
      </c>
      <c r="F5" t="s">
        <v>6</v>
      </c>
    </row>
    <row r="6" spans="1:6" ht="28.9">
      <c r="A6" s="69" t="s">
        <v>82</v>
      </c>
      <c r="B6" s="69" t="str">
        <f>INDEX('Displacement Related Data'!A29:A37, MATCH(MAX('Displacement Related Data'!B29:B37), 'Displacement Related Data'!B29:B37, 0))</f>
        <v>Asian</v>
      </c>
      <c r="C6" s="51" t="s">
        <v>83</v>
      </c>
    </row>
    <row r="7" spans="1:6" ht="28.9">
      <c r="A7" s="69" t="s">
        <v>84</v>
      </c>
      <c r="B7" s="69" t="str">
        <f>INDEX('Displacement Related Data'!A29:A37,MATCH(MAX('Displacement Related Data'!C29:C37),'Displacement Related Data'!C29:C37,0))</f>
        <v>White</v>
      </c>
      <c r="C7" s="51" t="s">
        <v>85</v>
      </c>
    </row>
    <row r="8" spans="1:6" ht="100.15">
      <c r="A8" s="69" t="s">
        <v>86</v>
      </c>
      <c r="B8" s="69" cm="1">
        <f t="array" ref="B8">Table3[Extremely and Very Low Income Households 
(0-50%AMI)]</f>
        <v>0</v>
      </c>
      <c r="C8" s="51" t="s">
        <v>87</v>
      </c>
    </row>
    <row r="9" spans="1:6" ht="31.5">
      <c r="A9" s="69" t="s">
        <v>88</v>
      </c>
      <c r="B9" s="69" cm="1">
        <f t="array" ref="B9">Table3[Low Income Households
(50-80% AMI)]</f>
        <v>0</v>
      </c>
      <c r="C9" s="51" t="s">
        <v>89</v>
      </c>
    </row>
    <row r="10" spans="1:6" ht="43.15">
      <c r="A10" s="69" t="s">
        <v>90</v>
      </c>
      <c r="B10" s="69" t="e">
        <f>IF('Displacement Related Data'!D41&gt;0.05, "Yes", "No")</f>
        <v>#DIV/0!</v>
      </c>
      <c r="C10" s="51" t="s">
        <v>91</v>
      </c>
    </row>
    <row r="11" spans="1:6" ht="47.25">
      <c r="A11" s="69" t="s">
        <v>92</v>
      </c>
      <c r="B11" s="69" t="e">
        <f>IF('Displacement Related Data'!D41&gt;'Displacement Related Data'!D42, "Yes", "No")</f>
        <v>#DIV/0!</v>
      </c>
      <c r="C11" s="51" t="s">
        <v>93</v>
      </c>
    </row>
    <row r="12" spans="1:6" ht="47.25">
      <c r="A12" s="69" t="s">
        <v>94</v>
      </c>
      <c r="B12" s="69" t="str">
        <f>IF('Displacement Related Data'!B19&lt;0, "Yes", "No")</f>
        <v>No</v>
      </c>
      <c r="C12" s="51" t="s">
        <v>95</v>
      </c>
    </row>
    <row r="13" spans="1:6" ht="48.75" customHeight="1">
      <c r="A13" s="74" t="s">
        <v>96</v>
      </c>
      <c r="B13" s="70" t="str">
        <f>IF(AND('Displacement Related Data'!C49&gt;=0.5,'Displacement Related Data'!C50&gt;=0.5),"Both groups cost burdened",IF('Displacement Related Data'!C49&gt;=0.5,"Renters cost burdened",IF('Displacement Related Data'!C50&gt;=0.5,"Homeowners cost burdened","No")))</f>
        <v>No</v>
      </c>
      <c r="C13" s="51" t="s">
        <v>97</v>
      </c>
    </row>
    <row r="14" spans="1:6" ht="100.15">
      <c r="A14" s="74" t="s">
        <v>98</v>
      </c>
      <c r="B14" s="70" t="str">
        <f>IF(AND(ABS('Displacement Related Data'!D49)&gt;0.05,ABS('Displacement Related Data'!D50)&gt;=0.5),"Both groups experienced a change of 5 percent or more in cost burden",IF(OR(ABS('Displacement Related Data'!D49)&gt;=0.05,ABS('Displacement Related Data'!D50)&gt;=0.05),"One group experienced a change of 5 percent or more in cost burden","No group experienced a change of 5 percent or more in cost burden"))</f>
        <v>No group experienced a change of 5 percent or more in cost burden</v>
      </c>
      <c r="C14" s="51" t="s">
        <v>99</v>
      </c>
    </row>
    <row r="15" spans="1:6" ht="78.95" customHeight="1">
      <c r="A15" s="75" t="s">
        <v>100</v>
      </c>
      <c r="B15" s="70" t="str">
        <f>IF('Displacement Related Data'!B18="Yes","Yes", "No")</f>
        <v>No</v>
      </c>
      <c r="C15" s="51" t="s">
        <v>101</v>
      </c>
    </row>
    <row r="16" spans="1:6" ht="16.5" customHeight="1">
      <c r="A16" s="45" t="s">
        <v>102</v>
      </c>
    </row>
    <row r="17" spans="1:3" ht="22.5" customHeight="1">
      <c r="A17" s="46" t="s">
        <v>103</v>
      </c>
      <c r="C17" s="1"/>
    </row>
    <row r="18" spans="1:3" ht="31.5" customHeight="1">
      <c r="A18" s="47" t="s">
        <v>104</v>
      </c>
      <c r="B18" s="37" t="s">
        <v>105</v>
      </c>
      <c r="C18" s="38" t="s">
        <v>106</v>
      </c>
    </row>
    <row r="19" spans="1:3" ht="78.95" customHeight="1">
      <c r="A19" s="48"/>
      <c r="B19" s="50"/>
      <c r="C19" s="49"/>
    </row>
    <row r="20" spans="1:3" ht="78.95" customHeight="1">
      <c r="A20" s="48"/>
      <c r="B20" s="50"/>
      <c r="C20" s="49"/>
    </row>
    <row r="21" spans="1:3" ht="78.95" customHeight="1">
      <c r="A21" s="48"/>
      <c r="B21" s="50"/>
      <c r="C21" s="49"/>
    </row>
    <row r="22" spans="1:3" ht="78.95" customHeight="1">
      <c r="A22" s="48"/>
      <c r="B22" s="50"/>
      <c r="C22" s="49"/>
    </row>
    <row r="23" spans="1:3" ht="78.95" customHeight="1">
      <c r="A23" s="48"/>
      <c r="B23" s="50"/>
      <c r="C23" s="49"/>
    </row>
    <row r="24" spans="1:3" ht="17.25" customHeight="1">
      <c r="A24" s="45" t="s">
        <v>107</v>
      </c>
      <c r="C24" s="1"/>
    </row>
    <row r="25" spans="1:3" ht="18">
      <c r="A25" s="3" t="s">
        <v>108</v>
      </c>
    </row>
    <row r="26" spans="1:3">
      <c r="A26" s="37" t="s">
        <v>109</v>
      </c>
      <c r="B26" s="38" t="s">
        <v>110</v>
      </c>
    </row>
    <row r="27" spans="1:3" ht="71.25">
      <c r="A27" s="1" t="s">
        <v>111</v>
      </c>
    </row>
    <row r="28" spans="1:3" ht="107.25" customHeight="1">
      <c r="A28" s="1" t="s">
        <v>112</v>
      </c>
    </row>
    <row r="29" spans="1:3">
      <c r="A29" s="1"/>
    </row>
    <row r="30" spans="1:3">
      <c r="A30" s="1"/>
    </row>
  </sheetData>
  <sheetProtection sheet="1" objects="1" scenarios="1"/>
  <protectedRanges>
    <protectedRange sqref="A19:C23" name="Range1"/>
    <protectedRange sqref="B27:B28" name="Range2"/>
    <protectedRange sqref="A1" name="Range3"/>
    <protectedRange sqref="A16" name="Range4"/>
    <protectedRange sqref="A24" name="Range5"/>
  </protectedRanges>
  <conditionalFormatting sqref="B5">
    <cfRule type="containsText" dxfId="21" priority="12" operator="containsText" text="&quot;Notable Change in Total Population&quot;">
      <formula>NOT(ISERROR(SEARCH("""Notable Change in Total Population""",B5)))</formula>
    </cfRule>
  </conditionalFormatting>
  <conditionalFormatting sqref="B15 B10:B12">
    <cfRule type="containsText" dxfId="20" priority="11" operator="containsText" text="Yes">
      <formula>NOT(ISERROR(SEARCH("Yes",B10)))</formula>
    </cfRule>
  </conditionalFormatting>
  <conditionalFormatting sqref="B13">
    <cfRule type="containsText" dxfId="19" priority="5" operator="containsText" text="Both groups cost burdened">
      <formula>NOT(ISERROR(SEARCH("Both groups cost burdened",B13)))</formula>
    </cfRule>
    <cfRule type="containsText" dxfId="18" priority="10" stopIfTrue="1" operator="containsText" text="Homeowners cost burdened">
      <formula>NOT(ISERROR(SEARCH("Homeowners cost burdened",B13)))</formula>
    </cfRule>
  </conditionalFormatting>
  <conditionalFormatting sqref="B14">
    <cfRule type="containsText" dxfId="17" priority="8" operator="containsText" text="One group experienced a change of 5 percent or more in cost burden">
      <formula>NOT(ISERROR(SEARCH("One group experienced a change of 5 percent or more in cost burden",B14)))</formula>
    </cfRule>
  </conditionalFormatting>
  <conditionalFormatting sqref="B14">
    <cfRule type="containsText" dxfId="16" priority="7" operator="containsText" text="Both groups experienced a change of 5 percent or more in cost burden">
      <formula>NOT(ISERROR(SEARCH("Both groups experienced a change of 5 percent or more in cost burden",B14)))</formula>
    </cfRule>
  </conditionalFormatting>
  <conditionalFormatting sqref="B13">
    <cfRule type="containsText" dxfId="15" priority="6" operator="containsText" text="Renters cost burdened">
      <formula>NOT(ISERROR(SEARCH("Renters cost burdened",B13)))</formula>
    </cfRule>
  </conditionalFormatting>
  <conditionalFormatting sqref="B8:B9">
    <cfRule type="containsText" dxfId="14" priority="4" operator="containsText" text="Elevated Displacement">
      <formula>NOT(ISERROR(SEARCH("Elevated Displacement",B8)))</formula>
    </cfRule>
  </conditionalFormatting>
  <conditionalFormatting sqref="B8:B9">
    <cfRule type="containsText" dxfId="13" priority="3" operator="containsText" text="High Displacement">
      <formula>NOT(ISERROR(SEARCH("High Displacement",B8)))</formula>
    </cfRule>
  </conditionalFormatting>
  <conditionalFormatting sqref="B8:B9">
    <cfRule type="containsText" dxfId="12" priority="2" operator="containsText" text="Extreme Displacement">
      <formula>NOT(ISERROR(SEARCH("Extreme Displacement",B8)))</formula>
    </cfRule>
  </conditionalFormatting>
  <conditionalFormatting sqref="B8:B9">
    <cfRule type="containsText" dxfId="11" priority="1" operator="containsText" text="At Risk">
      <formula>NOT(ISERROR(SEARCH("At Risk",B8)))</formula>
    </cfRule>
  </conditionalFormatting>
  <pageMargins left="0.7" right="0.7" top="0.75" bottom="0.75" header="0.3" footer="0.3"/>
  <pageSetup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containsText" priority="13" operator="containsText" id="{35ECC1E8-E8E3-4162-9F67-5852E4F1D4E8}">
            <xm:f>NOT(ISERROR(SEARCH("Notable Change in one or more demographic category",B4)))</xm:f>
            <xm:f>"Notable Change in one or more demographic category"</xm:f>
            <x14:dxf>
              <font>
                <b/>
                <i val="0"/>
                <color rgb="FFC00000"/>
              </font>
              <fill>
                <patternFill patternType="solid">
                  <bgColor rgb="FFD9E1F2"/>
                </patternFill>
              </fill>
            </x14:dxf>
          </x14:cfRule>
          <xm:sqref>B4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40189-8AD8-4098-AA77-FBE4DC22A4C8}">
  <dimension ref="A1:A81"/>
  <sheetViews>
    <sheetView workbookViewId="0">
      <selection activeCell="A33" sqref="A33"/>
    </sheetView>
  </sheetViews>
  <sheetFormatPr defaultColWidth="8.85546875" defaultRowHeight="14.25"/>
  <cols>
    <col min="1" max="1" width="182" customWidth="1"/>
  </cols>
  <sheetData>
    <row r="1" spans="1:1" ht="36">
      <c r="A1" s="2" t="s">
        <v>113</v>
      </c>
    </row>
    <row r="2" spans="1:1" ht="18">
      <c r="A2" s="2" t="s">
        <v>114</v>
      </c>
    </row>
    <row r="3" spans="1:1">
      <c r="A3" s="76" t="s">
        <v>115</v>
      </c>
    </row>
    <row r="4" spans="1:1">
      <c r="A4" s="76" t="s">
        <v>116</v>
      </c>
    </row>
    <row r="5" spans="1:1">
      <c r="A5" s="76" t="s">
        <v>117</v>
      </c>
    </row>
    <row r="6" spans="1:1">
      <c r="A6" s="76" t="s">
        <v>118</v>
      </c>
    </row>
    <row r="7" spans="1:1">
      <c r="A7" s="76" t="s">
        <v>119</v>
      </c>
    </row>
    <row r="8" spans="1:1" ht="28.5">
      <c r="A8" s="76" t="s">
        <v>120</v>
      </c>
    </row>
    <row r="9" spans="1:1" ht="28.5">
      <c r="A9" s="76" t="s">
        <v>121</v>
      </c>
    </row>
    <row r="10" spans="1:1">
      <c r="A10" s="76" t="s">
        <v>122</v>
      </c>
    </row>
    <row r="11" spans="1:1">
      <c r="A11" s="1"/>
    </row>
    <row r="12" spans="1:1" ht="18">
      <c r="A12" s="2" t="s">
        <v>123</v>
      </c>
    </row>
    <row r="13" spans="1:1">
      <c r="A13" s="76" t="s">
        <v>124</v>
      </c>
    </row>
    <row r="14" spans="1:1">
      <c r="A14" s="76" t="s">
        <v>116</v>
      </c>
    </row>
    <row r="15" spans="1:1">
      <c r="A15" s="76" t="s">
        <v>125</v>
      </c>
    </row>
    <row r="16" spans="1:1">
      <c r="A16" s="76" t="s">
        <v>118</v>
      </c>
    </row>
    <row r="17" spans="1:1">
      <c r="A17" s="76" t="s">
        <v>126</v>
      </c>
    </row>
    <row r="18" spans="1:1" ht="28.5">
      <c r="A18" s="76" t="s">
        <v>120</v>
      </c>
    </row>
    <row r="19" spans="1:1">
      <c r="A19" s="76" t="s">
        <v>127</v>
      </c>
    </row>
    <row r="20" spans="1:1" ht="20.25" customHeight="1">
      <c r="A20" s="76" t="s">
        <v>128</v>
      </c>
    </row>
    <row r="21" spans="1:1">
      <c r="A21" s="76" t="s">
        <v>129</v>
      </c>
    </row>
    <row r="22" spans="1:1">
      <c r="A22" s="76" t="s">
        <v>130</v>
      </c>
    </row>
    <row r="23" spans="1:1">
      <c r="A23" s="76" t="s">
        <v>131</v>
      </c>
    </row>
    <row r="24" spans="1:1">
      <c r="A24" s="76" t="s">
        <v>132</v>
      </c>
    </row>
    <row r="25" spans="1:1">
      <c r="A25" s="76" t="s">
        <v>133</v>
      </c>
    </row>
    <row r="26" spans="1:1">
      <c r="A26" s="1"/>
    </row>
    <row r="27" spans="1:1" ht="18">
      <c r="A27" s="2" t="s">
        <v>134</v>
      </c>
    </row>
    <row r="28" spans="1:1">
      <c r="A28" s="76" t="s">
        <v>135</v>
      </c>
    </row>
    <row r="29" spans="1:1">
      <c r="A29" s="76" t="s">
        <v>116</v>
      </c>
    </row>
    <row r="30" spans="1:1">
      <c r="A30" s="76" t="s">
        <v>125</v>
      </c>
    </row>
    <row r="31" spans="1:1">
      <c r="A31" s="76" t="s">
        <v>136</v>
      </c>
    </row>
    <row r="32" spans="1:1">
      <c r="A32" s="76" t="s">
        <v>137</v>
      </c>
    </row>
    <row r="33" spans="1:1" ht="28.5">
      <c r="A33" s="76" t="s">
        <v>138</v>
      </c>
    </row>
    <row r="34" spans="1:1">
      <c r="A34" s="76" t="s">
        <v>139</v>
      </c>
    </row>
    <row r="35" spans="1:1">
      <c r="A35" s="76" t="s">
        <v>140</v>
      </c>
    </row>
    <row r="36" spans="1:1" ht="15.75">
      <c r="A36" s="71"/>
    </row>
    <row r="37" spans="1:1" ht="18">
      <c r="A37" s="2" t="s">
        <v>141</v>
      </c>
    </row>
    <row r="38" spans="1:1">
      <c r="A38" s="76" t="s">
        <v>142</v>
      </c>
    </row>
    <row r="39" spans="1:1">
      <c r="A39" s="76" t="s">
        <v>116</v>
      </c>
    </row>
    <row r="40" spans="1:1">
      <c r="A40" s="76" t="s">
        <v>125</v>
      </c>
    </row>
    <row r="41" spans="1:1">
      <c r="A41" s="76" t="s">
        <v>143</v>
      </c>
    </row>
    <row r="42" spans="1:1">
      <c r="A42" s="76" t="s">
        <v>144</v>
      </c>
    </row>
    <row r="43" spans="1:1" ht="28.5">
      <c r="A43" s="76" t="s">
        <v>145</v>
      </c>
    </row>
    <row r="44" spans="1:1" ht="28.5">
      <c r="A44" s="76" t="s">
        <v>146</v>
      </c>
    </row>
    <row r="45" spans="1:1">
      <c r="A45" s="76" t="s">
        <v>147</v>
      </c>
    </row>
    <row r="46" spans="1:1">
      <c r="A46" s="76" t="s">
        <v>148</v>
      </c>
    </row>
    <row r="47" spans="1:1">
      <c r="A47" s="76" t="s">
        <v>149</v>
      </c>
    </row>
    <row r="48" spans="1:1" ht="28.5">
      <c r="A48" s="76" t="s">
        <v>150</v>
      </c>
    </row>
    <row r="49" spans="1:1">
      <c r="A49" s="76" t="s">
        <v>151</v>
      </c>
    </row>
    <row r="50" spans="1:1">
      <c r="A50" s="76" t="s">
        <v>152</v>
      </c>
    </row>
    <row r="51" spans="1:1" ht="28.5">
      <c r="A51" s="76" t="s">
        <v>153</v>
      </c>
    </row>
    <row r="52" spans="1:1">
      <c r="A52" s="76" t="s">
        <v>154</v>
      </c>
    </row>
    <row r="53" spans="1:1">
      <c r="A53" s="1"/>
    </row>
    <row r="54" spans="1:1" ht="18">
      <c r="A54" s="2" t="s">
        <v>155</v>
      </c>
    </row>
    <row r="55" spans="1:1">
      <c r="A55" s="76" t="s">
        <v>156</v>
      </c>
    </row>
    <row r="56" spans="1:1">
      <c r="A56" s="76" t="s">
        <v>157</v>
      </c>
    </row>
    <row r="57" spans="1:1">
      <c r="A57" s="76" t="s">
        <v>125</v>
      </c>
    </row>
    <row r="58" spans="1:1">
      <c r="A58" s="76" t="s">
        <v>118</v>
      </c>
    </row>
    <row r="59" spans="1:1">
      <c r="A59" s="76" t="s">
        <v>158</v>
      </c>
    </row>
    <row r="60" spans="1:1" ht="28.5">
      <c r="A60" s="76" t="s">
        <v>159</v>
      </c>
    </row>
    <row r="61" spans="1:1" ht="28.5">
      <c r="A61" s="76" t="s">
        <v>160</v>
      </c>
    </row>
    <row r="62" spans="1:1" ht="34.5" customHeight="1">
      <c r="A62" s="76" t="s">
        <v>161</v>
      </c>
    </row>
    <row r="63" spans="1:1" ht="42.75">
      <c r="A63" s="76" t="s">
        <v>162</v>
      </c>
    </row>
    <row r="64" spans="1:1" ht="42.75">
      <c r="A64" s="76" t="s">
        <v>163</v>
      </c>
    </row>
    <row r="65" spans="1:1">
      <c r="A65" s="76" t="s">
        <v>164</v>
      </c>
    </row>
    <row r="66" spans="1:1">
      <c r="A66" s="76" t="s">
        <v>165</v>
      </c>
    </row>
    <row r="67" spans="1:1">
      <c r="A67" s="76" t="s">
        <v>166</v>
      </c>
    </row>
    <row r="68" spans="1:1">
      <c r="A68" s="76" t="s">
        <v>167</v>
      </c>
    </row>
    <row r="69" spans="1:1">
      <c r="A69" s="76" t="s">
        <v>168</v>
      </c>
    </row>
    <row r="70" spans="1:1" ht="15.75">
      <c r="A70" s="71"/>
    </row>
    <row r="71" spans="1:1" ht="18">
      <c r="A71" s="79" t="s">
        <v>169</v>
      </c>
    </row>
    <row r="72" spans="1:1" ht="28.5">
      <c r="A72" s="76" t="s">
        <v>170</v>
      </c>
    </row>
    <row r="73" spans="1:1">
      <c r="A73" s="1"/>
    </row>
    <row r="74" spans="1:1" ht="18">
      <c r="A74" s="2" t="s">
        <v>171</v>
      </c>
    </row>
    <row r="75" spans="1:1" ht="42.75">
      <c r="A75" s="76" t="s">
        <v>172</v>
      </c>
    </row>
    <row r="76" spans="1:1">
      <c r="A76" s="76" t="s">
        <v>173</v>
      </c>
    </row>
    <row r="77" spans="1:1" ht="28.5">
      <c r="A77" s="76" t="s">
        <v>174</v>
      </c>
    </row>
    <row r="78" spans="1:1">
      <c r="A78" s="76" t="s">
        <v>175</v>
      </c>
    </row>
    <row r="80" spans="1:1" ht="18">
      <c r="A80" s="2" t="s">
        <v>176</v>
      </c>
    </row>
    <row r="81" spans="1:1">
      <c r="A81" s="77" t="s">
        <v>177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1c24a6-48b1-4bfb-94e1-31787dc8e018" xsi:nil="true"/>
    <lcf76f155ced4ddcb4097134ff3c332f xmlns="d5446d76-28ee-498e-80da-24db2ade4bae">
      <Terms xmlns="http://schemas.microsoft.com/office/infopath/2007/PartnerControls"/>
    </lcf76f155ced4ddcb4097134ff3c332f>
    <Credits xmlns="d5446d76-28ee-498e-80da-24db2ade4ba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7096515B5A424EBF0820A5B9FE5407" ma:contentTypeVersion="15" ma:contentTypeDescription="Create a new document." ma:contentTypeScope="" ma:versionID="f68e1948c056aa7b34c4a66e395cd58c">
  <xsd:schema xmlns:xsd="http://www.w3.org/2001/XMLSchema" xmlns:xs="http://www.w3.org/2001/XMLSchema" xmlns:p="http://schemas.microsoft.com/office/2006/metadata/properties" xmlns:ns2="d5446d76-28ee-498e-80da-24db2ade4bae" xmlns:ns3="d61c24a6-48b1-4bfb-94e1-31787dc8e018" targetNamespace="http://schemas.microsoft.com/office/2006/metadata/properties" ma:root="true" ma:fieldsID="5ffccf1808bd8f4ad054450610826785" ns2:_="" ns3:_="">
    <xsd:import namespace="d5446d76-28ee-498e-80da-24db2ade4bae"/>
    <xsd:import namespace="d61c24a6-48b1-4bfb-94e1-31787dc8e01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Credi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446d76-28ee-498e-80da-24db2ade4b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Credits" ma:index="19" nillable="true" ma:displayName="Credits" ma:format="Dropdown" ma:internalName="Credits">
      <xsd:simpleType>
        <xsd:restriction base="dms:Text">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f678f60-1430-418a-8fd6-70d1eba199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1c24a6-48b1-4bfb-94e1-31787dc8e01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dd0f5a4-adff-45b8-9102-01150443ab43}" ma:internalName="TaxCatchAll" ma:showField="CatchAllData" ma:web="d61c24a6-48b1-4bfb-94e1-31787dc8e0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D6A9B1-168A-4FD7-8E47-6B714F365E92}"/>
</file>

<file path=customXml/itemProps2.xml><?xml version="1.0" encoding="utf-8"?>
<ds:datastoreItem xmlns:ds="http://schemas.openxmlformats.org/officeDocument/2006/customXml" ds:itemID="{56A17EE4-593C-412D-A0E9-FCDDCEE1F7D3}"/>
</file>

<file path=customXml/itemProps3.xml><?xml version="1.0" encoding="utf-8"?>
<ds:datastoreItem xmlns:ds="http://schemas.openxmlformats.org/officeDocument/2006/customXml" ds:itemID="{C3FDA34B-992A-4324-BDD2-6727774F648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sawge</dc:creator>
  <cp:keywords/>
  <dc:description/>
  <cp:lastModifiedBy/>
  <cp:revision/>
  <dcterms:created xsi:type="dcterms:W3CDTF">2022-11-18T04:42:39Z</dcterms:created>
  <dcterms:modified xsi:type="dcterms:W3CDTF">2023-03-01T19:20:49Z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0x010100FC7096515B5A424EBF0820A5B9FE5407</vt:lpwstr>
  </property>
  <property fmtid="{D5CDD505-2E9C-101B-9397-08002B2CF9AE}" pid="3" name="MediaServiceImageTags">
    <vt:lpwstr/>
  </property>
</Properties>
</file>